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CA\OneDrive - CARNET\Plan nabave i Financijski plan za 2024\Financijski plan 2024\"/>
    </mc:Choice>
  </mc:AlternateContent>
  <bookViews>
    <workbookView xWindow="0" yWindow="0" windowWidth="28800" windowHeight="11430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 " sheetId="11" r:id="rId7"/>
    <sheet name="Sheet1" sheetId="1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3" l="1"/>
  <c r="G44" i="3"/>
  <c r="F44" i="3"/>
  <c r="F28" i="5"/>
  <c r="E28" i="5"/>
  <c r="E27" i="5" s="1"/>
  <c r="E26" i="5" s="1"/>
  <c r="D28" i="5"/>
  <c r="D27" i="5" s="1"/>
  <c r="D26" i="5" s="1"/>
  <c r="C28" i="5"/>
  <c r="C27" i="5" s="1"/>
  <c r="C26" i="5" s="1"/>
  <c r="F27" i="5"/>
  <c r="F26" i="5" s="1"/>
  <c r="B26" i="5"/>
  <c r="B27" i="5"/>
  <c r="B28" i="5"/>
  <c r="F51" i="8"/>
  <c r="E51" i="8"/>
  <c r="D51" i="8"/>
  <c r="F33" i="8"/>
  <c r="F32" i="8" s="1"/>
  <c r="F39" i="8"/>
  <c r="E39" i="8"/>
  <c r="D39" i="8"/>
  <c r="C51" i="8"/>
  <c r="F56" i="8"/>
  <c r="E56" i="8"/>
  <c r="E55" i="8" s="1"/>
  <c r="D56" i="8"/>
  <c r="D55" i="8" s="1"/>
  <c r="C56" i="8"/>
  <c r="C55" i="8" s="1"/>
  <c r="F62" i="8"/>
  <c r="E62" i="8"/>
  <c r="D62" i="8"/>
  <c r="C62" i="8"/>
  <c r="F55" i="8"/>
  <c r="F53" i="8"/>
  <c r="E53" i="8"/>
  <c r="D53" i="8"/>
  <c r="C53" i="8"/>
  <c r="F48" i="8"/>
  <c r="E48" i="8"/>
  <c r="D48" i="8"/>
  <c r="C48" i="8"/>
  <c r="C39" i="8"/>
  <c r="E33" i="8"/>
  <c r="E32" i="8" s="1"/>
  <c r="D33" i="8"/>
  <c r="D32" i="8" s="1"/>
  <c r="C33" i="8"/>
  <c r="C32" i="8" s="1"/>
  <c r="F30" i="8"/>
  <c r="E30" i="8"/>
  <c r="D30" i="8"/>
  <c r="C30" i="8"/>
  <c r="F28" i="8"/>
  <c r="E28" i="8"/>
  <c r="D28" i="8"/>
  <c r="C28" i="8"/>
  <c r="F25" i="8"/>
  <c r="E25" i="8"/>
  <c r="D25" i="8"/>
  <c r="C25" i="8"/>
  <c r="B62" i="8"/>
  <c r="B56" i="8"/>
  <c r="B55" i="8" s="1"/>
  <c r="B53" i="8"/>
  <c r="B51" i="8"/>
  <c r="B48" i="8"/>
  <c r="B30" i="8"/>
  <c r="B39" i="8"/>
  <c r="B33" i="8"/>
  <c r="B32" i="8" s="1"/>
  <c r="B28" i="8"/>
  <c r="B25" i="8"/>
  <c r="C47" i="8" l="1"/>
  <c r="D47" i="8"/>
  <c r="F47" i="8"/>
  <c r="E47" i="8"/>
  <c r="F24" i="8"/>
  <c r="D24" i="8"/>
  <c r="E24" i="8"/>
  <c r="C24" i="8"/>
  <c r="B47" i="8"/>
  <c r="B24" i="8"/>
  <c r="H24" i="3" l="1"/>
  <c r="H23" i="3" s="1"/>
  <c r="G24" i="3"/>
  <c r="G23" i="3" s="1"/>
  <c r="F24" i="3"/>
  <c r="F23" i="3" s="1"/>
  <c r="H44" i="3"/>
  <c r="H38" i="3"/>
  <c r="G38" i="3"/>
  <c r="F38" i="3"/>
  <c r="F37" i="3" s="1"/>
  <c r="E37" i="3"/>
  <c r="E44" i="3"/>
  <c r="E38" i="3"/>
  <c r="F72" i="11"/>
  <c r="E24" i="3"/>
  <c r="E23" i="3" s="1"/>
  <c r="D44" i="3"/>
  <c r="D38" i="3"/>
  <c r="D24" i="3"/>
  <c r="D23" i="3" s="1"/>
  <c r="G105" i="11"/>
  <c r="I72" i="11"/>
  <c r="H72" i="11"/>
  <c r="E72" i="11"/>
  <c r="G72" i="11"/>
  <c r="G71" i="11" s="1"/>
  <c r="H57" i="11"/>
  <c r="I25" i="11"/>
  <c r="H25" i="11"/>
  <c r="F41" i="11"/>
  <c r="F38" i="11"/>
  <c r="E53" i="11"/>
  <c r="I53" i="11"/>
  <c r="H53" i="11"/>
  <c r="G53" i="11"/>
  <c r="F53" i="11"/>
  <c r="F40" i="11"/>
  <c r="I41" i="11"/>
  <c r="I40" i="11" s="1"/>
  <c r="H41" i="11"/>
  <c r="H40" i="11" s="1"/>
  <c r="G41" i="11"/>
  <c r="G40" i="11" s="1"/>
  <c r="E41" i="11"/>
  <c r="E40" i="11" s="1"/>
  <c r="E34" i="11"/>
  <c r="E31" i="11" s="1"/>
  <c r="E32" i="11"/>
  <c r="E23" i="11"/>
  <c r="E22" i="11" s="1"/>
  <c r="D37" i="3" l="1"/>
  <c r="G37" i="3"/>
  <c r="H37" i="3"/>
  <c r="I112" i="11"/>
  <c r="I111" i="11" s="1"/>
  <c r="I110" i="11" s="1"/>
  <c r="I109" i="11" s="1"/>
  <c r="H112" i="11"/>
  <c r="G112" i="11"/>
  <c r="G111" i="11" s="1"/>
  <c r="G110" i="11" s="1"/>
  <c r="G109" i="11" s="1"/>
  <c r="F112" i="11"/>
  <c r="F111" i="11" s="1"/>
  <c r="F110" i="11" s="1"/>
  <c r="F109" i="11" s="1"/>
  <c r="E112" i="11"/>
  <c r="E111" i="11" s="1"/>
  <c r="E110" i="11" s="1"/>
  <c r="E109" i="11" s="1"/>
  <c r="H111" i="11"/>
  <c r="H110" i="11" s="1"/>
  <c r="H109" i="11" s="1"/>
  <c r="I107" i="11"/>
  <c r="I104" i="11" s="1"/>
  <c r="I103" i="11" s="1"/>
  <c r="H107" i="11"/>
  <c r="G107" i="11"/>
  <c r="G104" i="11" s="1"/>
  <c r="G103" i="11" s="1"/>
  <c r="F107" i="11"/>
  <c r="E107" i="11"/>
  <c r="E104" i="11" s="1"/>
  <c r="E103" i="11" s="1"/>
  <c r="I105" i="11"/>
  <c r="H105" i="11"/>
  <c r="F105" i="11"/>
  <c r="E105" i="11"/>
  <c r="I100" i="11"/>
  <c r="I99" i="11" s="1"/>
  <c r="H100" i="11"/>
  <c r="H99" i="11" s="1"/>
  <c r="G100" i="11"/>
  <c r="G99" i="11" s="1"/>
  <c r="F100" i="11"/>
  <c r="F99" i="11" s="1"/>
  <c r="E100" i="11"/>
  <c r="E99" i="11" s="1"/>
  <c r="I97" i="11"/>
  <c r="I96" i="11" s="1"/>
  <c r="H97" i="11"/>
  <c r="H96" i="11" s="1"/>
  <c r="G97" i="11"/>
  <c r="G96" i="11" s="1"/>
  <c r="F97" i="11"/>
  <c r="F96" i="11" s="1"/>
  <c r="E97" i="11"/>
  <c r="E96" i="11" s="1"/>
  <c r="I93" i="11"/>
  <c r="I92" i="11" s="1"/>
  <c r="H93" i="11"/>
  <c r="G93" i="11"/>
  <c r="G92" i="11" s="1"/>
  <c r="F93" i="11"/>
  <c r="F92" i="11" s="1"/>
  <c r="E93" i="11"/>
  <c r="E92" i="11" s="1"/>
  <c r="H92" i="11"/>
  <c r="I89" i="11"/>
  <c r="I88" i="11" s="1"/>
  <c r="H89" i="11"/>
  <c r="H88" i="11" s="1"/>
  <c r="G89" i="11"/>
  <c r="F89" i="11"/>
  <c r="F88" i="11" s="1"/>
  <c r="E89" i="11"/>
  <c r="E88" i="11" s="1"/>
  <c r="G88" i="11"/>
  <c r="I86" i="11"/>
  <c r="H86" i="11"/>
  <c r="G86" i="11"/>
  <c r="G85" i="11" s="1"/>
  <c r="F86" i="11"/>
  <c r="F85" i="11" s="1"/>
  <c r="E86" i="11"/>
  <c r="I83" i="11"/>
  <c r="H83" i="11"/>
  <c r="G83" i="11"/>
  <c r="F83" i="11"/>
  <c r="E83" i="11"/>
  <c r="I80" i="11"/>
  <c r="H80" i="11"/>
  <c r="G80" i="11"/>
  <c r="F80" i="11"/>
  <c r="E80" i="11"/>
  <c r="I77" i="11"/>
  <c r="H77" i="11"/>
  <c r="G77" i="11"/>
  <c r="F77" i="11"/>
  <c r="F71" i="11" s="1"/>
  <c r="E77" i="11"/>
  <c r="E71" i="11" s="1"/>
  <c r="I69" i="11"/>
  <c r="I68" i="11" s="1"/>
  <c r="H69" i="11"/>
  <c r="H68" i="11" s="1"/>
  <c r="G69" i="11"/>
  <c r="G68" i="11" s="1"/>
  <c r="F69" i="11"/>
  <c r="F68" i="11" s="1"/>
  <c r="E69" i="11"/>
  <c r="E68" i="11" s="1"/>
  <c r="I66" i="11"/>
  <c r="H66" i="11"/>
  <c r="G66" i="11"/>
  <c r="F66" i="11"/>
  <c r="E66" i="11"/>
  <c r="I64" i="11"/>
  <c r="H64" i="11"/>
  <c r="G64" i="11"/>
  <c r="F64" i="11"/>
  <c r="E64" i="11"/>
  <c r="I60" i="11"/>
  <c r="I59" i="11" s="1"/>
  <c r="H60" i="11"/>
  <c r="G60" i="11"/>
  <c r="G59" i="11" s="1"/>
  <c r="F60" i="11"/>
  <c r="F59" i="11" s="1"/>
  <c r="E60" i="11"/>
  <c r="E59" i="11" s="1"/>
  <c r="H59" i="11"/>
  <c r="I57" i="11"/>
  <c r="I56" i="11" s="1"/>
  <c r="G57" i="11"/>
  <c r="G56" i="11" s="1"/>
  <c r="F57" i="11"/>
  <c r="F56" i="11" s="1"/>
  <c r="E57" i="11"/>
  <c r="E56" i="11" s="1"/>
  <c r="H56" i="11"/>
  <c r="I52" i="11"/>
  <c r="H52" i="11"/>
  <c r="H51" i="11" s="1"/>
  <c r="G52" i="11"/>
  <c r="G50" i="11" s="1"/>
  <c r="F52" i="11"/>
  <c r="F50" i="11" s="1"/>
  <c r="E52" i="11"/>
  <c r="E51" i="11" s="1"/>
  <c r="I47" i="11"/>
  <c r="I46" i="11" s="1"/>
  <c r="H47" i="11"/>
  <c r="G47" i="11"/>
  <c r="G46" i="11" s="1"/>
  <c r="F47" i="11"/>
  <c r="E47" i="11"/>
  <c r="E46" i="11" s="1"/>
  <c r="H46" i="11"/>
  <c r="F46" i="11"/>
  <c r="I44" i="11"/>
  <c r="I43" i="11" s="1"/>
  <c r="H44" i="11"/>
  <c r="H43" i="11" s="1"/>
  <c r="G44" i="11"/>
  <c r="G43" i="11" s="1"/>
  <c r="G36" i="11" s="1"/>
  <c r="F44" i="11"/>
  <c r="E44" i="11"/>
  <c r="E43" i="11" s="1"/>
  <c r="F43" i="11"/>
  <c r="F36" i="11" s="1"/>
  <c r="I38" i="11"/>
  <c r="I37" i="11" s="1"/>
  <c r="H38" i="11"/>
  <c r="H37" i="11" s="1"/>
  <c r="G38" i="11"/>
  <c r="G37" i="11" s="1"/>
  <c r="E38" i="11"/>
  <c r="E37" i="11" s="1"/>
  <c r="F37" i="11"/>
  <c r="I34" i="11"/>
  <c r="H34" i="11"/>
  <c r="G34" i="11"/>
  <c r="F34" i="11"/>
  <c r="I32" i="11"/>
  <c r="H32" i="11"/>
  <c r="G32" i="11"/>
  <c r="F32" i="11"/>
  <c r="F31" i="11" s="1"/>
  <c r="I31" i="11"/>
  <c r="G31" i="11"/>
  <c r="I28" i="11"/>
  <c r="H28" i="11"/>
  <c r="G28" i="11"/>
  <c r="E28" i="11"/>
  <c r="I27" i="11"/>
  <c r="H27" i="11"/>
  <c r="G27" i="11"/>
  <c r="F27" i="11"/>
  <c r="E27" i="11"/>
  <c r="I23" i="11"/>
  <c r="H23" i="11"/>
  <c r="G23" i="11"/>
  <c r="F23" i="11"/>
  <c r="E21" i="11"/>
  <c r="H36" i="11" l="1"/>
  <c r="I36" i="11"/>
  <c r="F63" i="11"/>
  <c r="H63" i="11"/>
  <c r="H55" i="11" s="1"/>
  <c r="H104" i="11"/>
  <c r="H103" i="11" s="1"/>
  <c r="G91" i="11"/>
  <c r="H79" i="11"/>
  <c r="H31" i="11"/>
  <c r="H26" i="11" s="1"/>
  <c r="I22" i="11"/>
  <c r="I21" i="11"/>
  <c r="H21" i="11"/>
  <c r="H22" i="11"/>
  <c r="G21" i="11"/>
  <c r="G22" i="11"/>
  <c r="F21" i="11"/>
  <c r="F22" i="11"/>
  <c r="E50" i="11"/>
  <c r="I51" i="11"/>
  <c r="I50" i="11"/>
  <c r="E36" i="11"/>
  <c r="E26" i="11" s="1"/>
  <c r="H91" i="11"/>
  <c r="G26" i="11"/>
  <c r="H50" i="11"/>
  <c r="G63" i="11"/>
  <c r="H71" i="11"/>
  <c r="I79" i="11"/>
  <c r="F91" i="11"/>
  <c r="G51" i="11"/>
  <c r="E85" i="11"/>
  <c r="F104" i="11"/>
  <c r="F103" i="11" s="1"/>
  <c r="F26" i="11"/>
  <c r="I63" i="11"/>
  <c r="I55" i="11" s="1"/>
  <c r="I71" i="11"/>
  <c r="G79" i="11"/>
  <c r="G55" i="11" s="1"/>
  <c r="F79" i="11"/>
  <c r="E79" i="11"/>
  <c r="E63" i="11"/>
  <c r="I26" i="11"/>
  <c r="E91" i="11"/>
  <c r="I91" i="11"/>
  <c r="F51" i="11"/>
  <c r="I20" i="11" l="1"/>
  <c r="H20" i="11"/>
  <c r="F55" i="11"/>
  <c r="F20" i="11" s="1"/>
  <c r="G20" i="11"/>
  <c r="E55" i="11"/>
  <c r="E20" i="11" s="1"/>
  <c r="F50" i="10" l="1"/>
  <c r="G47" i="10" s="1"/>
  <c r="G50" i="10" s="1"/>
  <c r="H47" i="10" s="1"/>
  <c r="H50" i="10" s="1"/>
  <c r="I47" i="10" s="1"/>
  <c r="I50" i="10" s="1"/>
  <c r="J47" i="10" s="1"/>
  <c r="J50" i="10" s="1"/>
  <c r="J34" i="10"/>
  <c r="I34" i="10"/>
  <c r="H34" i="10"/>
  <c r="G34" i="10"/>
  <c r="F34" i="10"/>
  <c r="J24" i="10"/>
  <c r="I24" i="10"/>
  <c r="H24" i="10"/>
  <c r="G24" i="10"/>
  <c r="F24" i="10"/>
  <c r="J21" i="10"/>
  <c r="I21" i="10"/>
  <c r="H21" i="10"/>
  <c r="G21" i="10"/>
  <c r="F21" i="10"/>
  <c r="F27" i="10" l="1"/>
  <c r="J27" i="10"/>
  <c r="J35" i="10" s="1"/>
  <c r="J41" i="10" s="1"/>
  <c r="J42" i="10" s="1"/>
  <c r="I27" i="10"/>
  <c r="I35" i="10" s="1"/>
  <c r="I41" i="10" s="1"/>
  <c r="I42" i="10" s="1"/>
  <c r="H27" i="10"/>
  <c r="G27" i="10"/>
  <c r="G35" i="10" s="1"/>
  <c r="G41" i="10" s="1"/>
  <c r="G42" i="10" s="1"/>
  <c r="H35" i="10"/>
  <c r="H41" i="10" s="1"/>
  <c r="H42" i="10" s="1"/>
  <c r="F35" i="10"/>
  <c r="F41" i="10" s="1"/>
  <c r="F42" i="10" s="1"/>
</calcChain>
</file>

<file path=xl/comments1.xml><?xml version="1.0" encoding="utf-8"?>
<comments xmlns="http://schemas.openxmlformats.org/spreadsheetml/2006/main">
  <authors>
    <author>Windows User</author>
  </authors>
  <commentList>
    <comment ref="F37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<sst xmlns="http://schemas.openxmlformats.org/spreadsheetml/2006/main" count="372" uniqueCount="164">
  <si>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</si>
  <si>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</si>
  <si>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</si>
  <si>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</si>
  <si>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</si>
  <si>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</si>
  <si>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</si>
  <si>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</si>
  <si>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</si>
  <si>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</si>
  <si>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</si>
  <si>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</si>
  <si>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</si>
  <si>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</si>
  <si>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</si>
  <si>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</si>
  <si>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</si>
  <si>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</si>
  <si>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</si>
  <si>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</si>
  <si>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</si>
  <si>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</si>
  <si>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</si>
  <si>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</si>
  <si>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</si>
  <si>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</si>
  <si>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</si>
  <si>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</si>
  <si>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</si>
  <si>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</si>
  <si>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</si>
  <si>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</si>
  <si>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</si>
  <si>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</si>
  <si>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</si>
  <si>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</si>
  <si>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</si>
  <si>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</si>
  <si>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</si>
  <si>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</si>
  <si>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</si>
  <si>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</si>
  <si>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</si>
  <si>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</si>
  <si>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</si>
  <si>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</si>
  <si>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</si>
  <si>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</si>
  <si>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</si>
  <si>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</si>
  <si>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</si>
  <si>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</si>
  <si>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</si>
  <si>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</si>
  <si>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</si>
  <si>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</si>
  <si>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</si>
  <si>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</si>
  <si>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</si>
  <si>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</si>
  <si>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</si>
  <si>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</si>
  <si>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</si>
  <si>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</si>
  <si>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</si>
  <si>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</si>
  <si>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</si>
  <si>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</si>
  <si>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</si>
  <si>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</si>
  <si>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</si>
  <si>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</si>
  <si>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</si>
  <si>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</si>
  <si>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</si>
  <si>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</si>
  <si>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PROGRAM A021001</t>
  </si>
  <si>
    <t>PROGRAM JAVNIH POTREBA U ŠKOLSTVU</t>
  </si>
  <si>
    <t>Aktivnost A021001A100007</t>
  </si>
  <si>
    <t>ŠKOLSKA NATJECANJA I SMOTRE</t>
  </si>
  <si>
    <t>Izvor financiranja 1.1.</t>
  </si>
  <si>
    <t>OPĆI PRIHODI I PRIMICI</t>
  </si>
  <si>
    <t>ŠKOLSKA KUHINJA</t>
  </si>
  <si>
    <t>Izvor financiranja 4.3.1</t>
  </si>
  <si>
    <t>OSTALI PRIHODI ZA POSEBNE NAMJENE</t>
  </si>
  <si>
    <t>Izvor financiranja 5.2.</t>
  </si>
  <si>
    <t>POMOĆI IZ DRŽAVNOG PRORAČUNA</t>
  </si>
  <si>
    <t>Izvor 5.2.14</t>
  </si>
  <si>
    <t>POMOĆI-AGENCIJA ZA PLAĆANJE U POLJOPRIVREDI</t>
  </si>
  <si>
    <t>Izvor 5.2.9</t>
  </si>
  <si>
    <t>POMOĆI-MINISTARSTVO ZA DEMOGRAFIJU,OBITELJ, MLADE I SOC.</t>
  </si>
  <si>
    <t>Izvor financiranja  5.7.1</t>
  </si>
  <si>
    <t>POMOĆI IZ GRADSKIH I OPĆINSKIH PRORAČUNA</t>
  </si>
  <si>
    <t>Aktivnost 
A021001A100013</t>
  </si>
  <si>
    <t>POSEBNE SKUPINE UČENIKA S TEŠKOĆAMA</t>
  </si>
  <si>
    <r>
      <t>I</t>
    </r>
    <r>
      <rPr>
        <i/>
        <sz val="10"/>
        <color indexed="8"/>
        <rFont val="Arial"/>
        <family val="2"/>
        <charset val="238"/>
      </rPr>
      <t>zvor financiranja 5.2.</t>
    </r>
  </si>
  <si>
    <r>
      <t>I</t>
    </r>
    <r>
      <rPr>
        <i/>
        <sz val="10"/>
        <color indexed="8"/>
        <rFont val="Arial"/>
        <family val="2"/>
        <charset val="238"/>
      </rPr>
      <t>zvor  5.2.2</t>
    </r>
  </si>
  <si>
    <t>POMOĆI PK</t>
  </si>
  <si>
    <t>Aktivnost
A021001A100014</t>
  </si>
  <si>
    <t>REDOVNI PROGRAM OŠ</t>
  </si>
  <si>
    <t>Izvor financiranja 1.2.</t>
  </si>
  <si>
    <t>OPĆI PRIHODI OSNOVNE 
ŠKOLE</t>
  </si>
  <si>
    <t>Financijski rashodi</t>
  </si>
  <si>
    <t>Izvor financiranja 3.1.1</t>
  </si>
  <si>
    <t>VLASTITI PRIHODI</t>
  </si>
  <si>
    <t>Rashodi za nabavu proizv.dug.imovine</t>
  </si>
  <si>
    <t>OSTALI PRIHODI ZA POS.NAMJENE</t>
  </si>
  <si>
    <t>Izvor financiranja 5.2.2</t>
  </si>
  <si>
    <t>Naknade građanima i kućanstvima na 
temelju osiguranja i druge naknade</t>
  </si>
  <si>
    <t>Izvor financiranja 5.7.1</t>
  </si>
  <si>
    <t>POMOĆI IZ GRADSKIH I 
OPĆINSKIH PRORAČUNA</t>
  </si>
  <si>
    <t>Rashodi za nabavu neproizv.dug.imovine</t>
  </si>
  <si>
    <t>Izvor financiranja 6.1.1</t>
  </si>
  <si>
    <t>Tekuće donacije</t>
  </si>
  <si>
    <t>Izvor financiranja 6.2.1</t>
  </si>
  <si>
    <t>Kapitalne donacije</t>
  </si>
  <si>
    <t>Aktivnost
A021001A100012</t>
  </si>
  <si>
    <t>PRODUŽENI BORAVAK</t>
  </si>
  <si>
    <t>OSTALI PRIHODI ZA POSEBNE
 NAMJENE</t>
  </si>
  <si>
    <t>POMOĆI IZ GRADSKIH I OPĆINSKIH 
PRORAČUNA</t>
  </si>
  <si>
    <t>Aktivnost
A021001A100002</t>
  </si>
  <si>
    <t>ULAGANJA U OBJEKTE ŠKOLSTVA</t>
  </si>
  <si>
    <t>OPĆI PRIHODI OSNOVNE ŠKOLE</t>
  </si>
  <si>
    <t>Rashodi za nabavu nef.imovine</t>
  </si>
  <si>
    <t>Aktivnost
A021001T100004</t>
  </si>
  <si>
    <t>Osiguravanje pomoćnika u nastavi
 učenicima s teškoćama</t>
  </si>
  <si>
    <t>Izvor 5.2.5</t>
  </si>
  <si>
    <t>POMOĆI-MINISTARSTVO ZNANOSTI I OBRAZOVANJA</t>
  </si>
  <si>
    <t xml:space="preserve">REPUBLIKA HRVATSKA </t>
  </si>
  <si>
    <t>SISAČKO MOSLAVAČKA ŽUPANIJA</t>
  </si>
  <si>
    <t>OSNOVNA ŠKOLA ZORKE SEVER</t>
  </si>
  <si>
    <t>KOLODVORSKA 36, POPOVAČA</t>
  </si>
  <si>
    <t>Izvor 5.2.2</t>
  </si>
  <si>
    <t>POMOĆI PK-MZO NAMIRNICE</t>
  </si>
  <si>
    <t>Aktivnost
 A021001A100010</t>
  </si>
  <si>
    <t>Tekuće donacije u naravi</t>
  </si>
  <si>
    <t>Prihodi od imovine</t>
  </si>
  <si>
    <t>Prihodi od upravnih i administrativnih
 pristojbi, pristojbi po 
posebnim propisima i naknada</t>
  </si>
  <si>
    <t>Prihodi od prodaje proizvoda i roba te pruženih usluga, prihodi od donacija te povrati po protestiranim jamstvima</t>
  </si>
  <si>
    <t>Naknade građanima i 
kućanstvima na temelju 
osiguranja i druge naknade</t>
  </si>
  <si>
    <t xml:space="preserve">  4.3.1. Ostali prihodi za posebne namjene</t>
  </si>
  <si>
    <t>3 Vlastiti prihodi PK</t>
  </si>
  <si>
    <t>1.2. Opći prihodi  OŠ</t>
  </si>
  <si>
    <t>5.2.2 Pomoći PK</t>
  </si>
  <si>
    <t>5.2.9 Pomoći-Ministarstvo za demografiju, obitelj, mlade i soc.</t>
  </si>
  <si>
    <t>5.2.14 Pomoći-Agencija za plaćanje u poljoprivredi (shema)</t>
  </si>
  <si>
    <t>5.7.1.Pomoći iz gradskih i općinskih proračuna PK</t>
  </si>
  <si>
    <t>6 Donacije</t>
  </si>
  <si>
    <t>6.1.1 Tekuće donacije</t>
  </si>
  <si>
    <t>6.2.1 Kapitalne donacije</t>
  </si>
  <si>
    <t>5.2.5 Pomoći Ministarstva znanosti i obrazovanja</t>
  </si>
  <si>
    <t>1.1. Opći prihodi i primici</t>
  </si>
  <si>
    <t>1.2. Opći prihodi OŠ</t>
  </si>
  <si>
    <t>3.1.1 Vlastiti prihodi PK</t>
  </si>
  <si>
    <t>09 OBRAZOVANJE</t>
  </si>
  <si>
    <t>091PREDŠKOLSKO I OSNOVNO OBRAZOVANJE</t>
  </si>
  <si>
    <t>0911 Osnovno obrazovanje</t>
  </si>
  <si>
    <t xml:space="preserve"> FINANCIJSKI PLAN OSNOVNE ŠKOLE ZORKE SEVER
ZA 2024. I PROJEKCIJA ZA 2025. I 2026. GODINU</t>
  </si>
  <si>
    <t>U Popovači, 14. prosinca 2023.</t>
  </si>
  <si>
    <t>U Popovači, 14. prosinca  2023.</t>
  </si>
  <si>
    <t>FINANCIJSKI PLAN OSNOVNE ŠKOLE ZORKE SEVER
ZA 2024. I PROJEKCIJA ZA 2025. I 2026. GODINU</t>
  </si>
  <si>
    <t>FINANCIJSKI PLAN OSNOVNE ŠKOLE ZORKE SEVER 
ZA 2024. I PROJEKCIJA ZA 2025. I 2026. GODINU</t>
  </si>
  <si>
    <t>KLASA:402-06/23-01/08</t>
  </si>
  <si>
    <t>URBROJ:2176-86-01-23-3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</si>
</sst>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5" fillId="0" borderId="3" xfId="0" applyFont="1" applyBorder="1" applyAlignment="1">
      <alignment wrapText="1"/>
    </xf>
    <xf numFmtId="4" fontId="25" fillId="0" borderId="3" xfId="0" applyNumberFormat="1" applyFont="1" applyBorder="1"/>
    <xf numFmtId="4" fontId="0" fillId="0" borderId="3" xfId="0" applyNumberFormat="1" applyBorder="1"/>
    <xf numFmtId="4" fontId="26" fillId="0" borderId="3" xfId="0" applyNumberFormat="1" applyFont="1" applyBorder="1"/>
    <xf numFmtId="0" fontId="25" fillId="0" borderId="3" xfId="0" applyFont="1" applyBorder="1" applyAlignment="1">
      <alignment horizontal="left"/>
    </xf>
    <xf numFmtId="4" fontId="7" fillId="0" borderId="3" xfId="0" applyNumberFormat="1" applyFont="1" applyBorder="1"/>
    <xf numFmtId="0" fontId="25" fillId="0" borderId="3" xfId="0" applyFont="1" applyBorder="1"/>
    <xf numFmtId="0" fontId="28" fillId="0" borderId="3" xfId="0" applyFont="1" applyBorder="1"/>
    <xf numFmtId="4" fontId="28" fillId="2" borderId="3" xfId="0" applyNumberFormat="1" applyFont="1" applyFill="1" applyBorder="1"/>
    <xf numFmtId="0" fontId="25" fillId="0" borderId="4" xfId="0" applyFont="1" applyBorder="1"/>
    <xf numFmtId="0" fontId="25" fillId="0" borderId="4" xfId="0" applyFont="1" applyBorder="1" applyAlignment="1">
      <alignment wrapText="1"/>
    </xf>
    <xf numFmtId="0" fontId="28" fillId="0" borderId="4" xfId="0" applyFont="1" applyBorder="1"/>
    <xf numFmtId="4" fontId="28" fillId="0" borderId="3" xfId="0" applyNumberFormat="1" applyFont="1" applyBorder="1"/>
    <xf numFmtId="0" fontId="28" fillId="0" borderId="4" xfId="0" applyFont="1" applyBorder="1" applyAlignment="1">
      <alignment wrapText="1"/>
    </xf>
    <xf numFmtId="0" fontId="25" fillId="0" borderId="6" xfId="0" applyFont="1" applyFill="1" applyBorder="1"/>
    <xf numFmtId="3" fontId="0" fillId="0" borderId="0" xfId="0" applyNumberFormat="1"/>
    <xf numFmtId="0" fontId="26" fillId="0" borderId="0" xfId="0" applyFont="1"/>
    <xf numFmtId="0" fontId="29" fillId="0" borderId="0" xfId="0" applyFont="1"/>
    <xf numFmtId="3" fontId="26" fillId="0" borderId="0" xfId="0" applyNumberFormat="1" applyFont="1"/>
    <xf numFmtId="3" fontId="21" fillId="0" borderId="0" xfId="0" applyNumberFormat="1" applyFont="1"/>
    <xf numFmtId="0" fontId="21" fillId="0" borderId="0" xfId="0" applyFont="1"/>
    <xf numFmtId="0" fontId="25" fillId="0" borderId="1" xfId="0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5" fillId="0" borderId="4" xfId="0" applyFont="1" applyBorder="1" applyAlignment="1">
      <alignment horizontal="right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0" fontId="8" fillId="2" borderId="3" xfId="0" applyFont="1" applyFill="1" applyBorder="1" applyAlignment="1">
      <alignment horizontal="left" vertical="center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9" fontId="8" fillId="2" borderId="3" xfId="0" applyNumberFormat="1" applyFont="1" applyFill="1" applyBorder="1" applyAlignment="1">
      <alignment horizontal="left" vertical="center"/>
    </xf>
    <xf numFmtId="49" fontId="0" fillId="0" borderId="0" xfId="0" applyNumberFormat="1" applyFont="1"/>
    <xf numFmtId="49" fontId="16" fillId="0" borderId="3" xfId="0" applyNumberFormat="1" applyFont="1" applyFill="1" applyBorder="1" applyAlignment="1" applyProtection="1">
      <alignment horizontal="left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0" fontId="32" fillId="0" borderId="3" xfId="0" applyFont="1" applyBorder="1"/>
    <xf numFmtId="4" fontId="6" fillId="2" borderId="4" xfId="0" applyNumberFormat="1" applyFont="1" applyFill="1" applyBorder="1" applyAlignment="1">
      <alignment horizontal="right"/>
    </xf>
    <xf numFmtId="4" fontId="23" fillId="2" borderId="4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vertical="center"/>
    </xf>
    <xf numFmtId="4" fontId="1" fillId="0" borderId="3" xfId="0" applyNumberFormat="1" applyFont="1" applyBorder="1"/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0" fontId="8" fillId="2" borderId="3" xfId="0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1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5" fillId="0" borderId="1" xfId="0" applyNumberFormat="1" applyFont="1" applyBorder="1" applyAlignment="1">
      <alignment horizontal="right"/>
    </xf>
    <xf numFmtId="0" fontId="25" fillId="0" borderId="2" xfId="0" applyNumberFormat="1" applyFont="1" applyBorder="1" applyAlignment="1">
      <alignment horizontal="right"/>
    </xf>
    <xf numFmtId="0" fontId="25" fillId="0" borderId="4" xfId="0" applyNumberFormat="1" applyFont="1" applyBorder="1" applyAlignment="1">
      <alignment horizontal="right"/>
    </xf>
    <xf numFmtId="0" fontId="27" fillId="0" borderId="1" xfId="0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0" fontId="24" fillId="0" borderId="2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/>
    </xf>
    <xf numFmtId="0" fontId="24" fillId="0" borderId="2" xfId="0" applyNumberFormat="1" applyFont="1" applyBorder="1" applyAlignment="1">
      <alignment horizontal="left"/>
    </xf>
    <xf numFmtId="0" fontId="24" fillId="0" borderId="4" xfId="0" applyNumberFormat="1" applyFont="1" applyBorder="1" applyAlignment="1">
      <alignment horizontal="left"/>
    </xf>
    <xf numFmtId="0" fontId="25" fillId="0" borderId="1" xfId="0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5" fillId="0" borderId="4" xfId="0" applyFont="1" applyBorder="1" applyAlignment="1">
      <alignment horizontal="right"/>
    </xf>
    <xf numFmtId="0" fontId="24" fillId="0" borderId="1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5" fillId="0" borderId="3" xfId="0" applyFont="1" applyBorder="1" applyAlignment="1">
      <alignment horizontal="right"/>
    </xf>
    <xf numFmtId="0" fontId="25" fillId="0" borderId="2" xfId="0" applyNumberFormat="1" applyFont="1" applyBorder="1" applyAlignment="1">
      <alignment horizontal="left"/>
    </xf>
    <xf numFmtId="0" fontId="25" fillId="0" borderId="4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2</xdr:col>
      <xdr:colOff>49530</xdr:colOff>
      <xdr:row>3</xdr:row>
      <xdr:rowOff>43067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</xdr:colOff>
      <xdr:row>3</xdr:row>
      <xdr:rowOff>43067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9525</xdr:rowOff>
    </xdr:from>
    <xdr:to>
      <xdr:col>0</xdr:col>
      <xdr:colOff>1306830</xdr:colOff>
      <xdr:row>3</xdr:row>
      <xdr:rowOff>52592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9525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0</xdr:col>
      <xdr:colOff>1192530</xdr:colOff>
      <xdr:row>3</xdr:row>
      <xdr:rowOff>43067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</xdr:colOff>
      <xdr:row>3</xdr:row>
      <xdr:rowOff>43067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0</xdr:rowOff>
    </xdr:from>
    <xdr:to>
      <xdr:col>0</xdr:col>
      <xdr:colOff>1297305</xdr:colOff>
      <xdr:row>3</xdr:row>
      <xdr:rowOff>43067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0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</xdr:colOff>
      <xdr:row>3</xdr:row>
      <xdr:rowOff>43067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3"/>
  <sheetViews>
    <sheetView tabSelected="1" workbookViewId="0">
      <selection activeCell="A11" sqref="A11"/>
    </sheetView>
  </sheetViews>
  <sheetFormatPr defaultRowHeight="15" x14ac:dyDescent="0.25"/>
  <cols>
    <col min="5" max="10" width="25.28515625" customWidth="1"/>
  </cols>
  <sheetData>
    <row r="5" spans="1:10" x14ac:dyDescent="0.25">
      <c r="A5" t="s">
        <v>128</v>
      </c>
    </row>
    <row r="6" spans="1:10" x14ac:dyDescent="0.25">
      <c r="A6" t="s">
        <v>129</v>
      </c>
    </row>
    <row r="7" spans="1:10" x14ac:dyDescent="0.25">
      <c r="A7" t="s">
        <v>130</v>
      </c>
    </row>
    <row r="8" spans="1:10" x14ac:dyDescent="0.25">
      <c r="A8" t="s">
        <v>131</v>
      </c>
    </row>
    <row r="10" spans="1:10" x14ac:dyDescent="0.25">
      <c r="A10" t="s">
        <v>162</v>
      </c>
    </row>
    <row r="11" spans="1:10" x14ac:dyDescent="0.25">
      <c r="A11" t="s">
        <v>163</v>
      </c>
    </row>
    <row r="13" spans="1:10" x14ac:dyDescent="0.25">
      <c r="A13" t="s">
        <v>158</v>
      </c>
    </row>
    <row r="14" spans="1:10" ht="42" customHeight="1" x14ac:dyDescent="0.25">
      <c r="A14" s="127" t="s">
        <v>157</v>
      </c>
      <c r="B14" s="127"/>
      <c r="C14" s="127"/>
      <c r="D14" s="127"/>
      <c r="E14" s="127"/>
      <c r="F14" s="127"/>
      <c r="G14" s="127"/>
      <c r="H14" s="127"/>
      <c r="I14" s="127"/>
      <c r="J14" s="127"/>
    </row>
    <row r="15" spans="1:10" ht="18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5.75" x14ac:dyDescent="0.25">
      <c r="A16" s="127" t="s">
        <v>19</v>
      </c>
      <c r="B16" s="127"/>
      <c r="C16" s="127"/>
      <c r="D16" s="127"/>
      <c r="E16" s="127"/>
      <c r="F16" s="127"/>
      <c r="G16" s="127"/>
      <c r="H16" s="127"/>
      <c r="I16" s="128"/>
      <c r="J16" s="128"/>
    </row>
    <row r="17" spans="1:10" ht="18" x14ac:dyDescent="0.25">
      <c r="A17" s="24"/>
      <c r="B17" s="24"/>
      <c r="C17" s="24"/>
      <c r="D17" s="24"/>
      <c r="E17" s="24"/>
      <c r="F17" s="24"/>
      <c r="G17" s="24"/>
      <c r="H17" s="24"/>
      <c r="I17" s="5"/>
      <c r="J17" s="5"/>
    </row>
    <row r="18" spans="1:10" ht="15.75" x14ac:dyDescent="0.25">
      <c r="A18" s="127" t="s">
        <v>25</v>
      </c>
      <c r="B18" s="129"/>
      <c r="C18" s="129"/>
      <c r="D18" s="129"/>
      <c r="E18" s="129"/>
      <c r="F18" s="129"/>
      <c r="G18" s="129"/>
      <c r="H18" s="129"/>
      <c r="I18" s="129"/>
      <c r="J18" s="129"/>
    </row>
    <row r="19" spans="1:10" ht="18" x14ac:dyDescent="0.25">
      <c r="A19" s="1"/>
      <c r="B19" s="2"/>
      <c r="C19" s="2"/>
      <c r="D19" s="2"/>
      <c r="E19" s="6"/>
      <c r="F19" s="7"/>
      <c r="G19" s="7"/>
      <c r="H19" s="7"/>
      <c r="I19" s="7"/>
      <c r="J19" s="34" t="s">
        <v>37</v>
      </c>
    </row>
    <row r="20" spans="1:10" ht="25.5" x14ac:dyDescent="0.25">
      <c r="A20" s="27"/>
      <c r="B20" s="28"/>
      <c r="C20" s="28"/>
      <c r="D20" s="29"/>
      <c r="E20" s="30"/>
      <c r="F20" s="3" t="s">
        <v>38</v>
      </c>
      <c r="G20" s="3" t="s">
        <v>36</v>
      </c>
      <c r="H20" s="3" t="s">
        <v>46</v>
      </c>
      <c r="I20" s="3" t="s">
        <v>47</v>
      </c>
      <c r="J20" s="3" t="s">
        <v>48</v>
      </c>
    </row>
    <row r="21" spans="1:10" x14ac:dyDescent="0.25">
      <c r="A21" s="130" t="s">
        <v>0</v>
      </c>
      <c r="B21" s="131"/>
      <c r="C21" s="131"/>
      <c r="D21" s="131"/>
      <c r="E21" s="132"/>
      <c r="F21" s="106">
        <f>F22+F23</f>
        <v>1926294.14</v>
      </c>
      <c r="G21" s="106">
        <f t="shared" ref="G21:J21" si="0">G22+G23</f>
        <v>2380148.23</v>
      </c>
      <c r="H21" s="31">
        <f t="shared" si="0"/>
        <v>2443235</v>
      </c>
      <c r="I21" s="31">
        <f t="shared" si="0"/>
        <v>2443235</v>
      </c>
      <c r="J21" s="31">
        <f t="shared" si="0"/>
        <v>2443235</v>
      </c>
    </row>
    <row r="22" spans="1:10" x14ac:dyDescent="0.25">
      <c r="A22" s="133" t="s">
        <v>40</v>
      </c>
      <c r="B22" s="134"/>
      <c r="C22" s="134"/>
      <c r="D22" s="134"/>
      <c r="E22" s="126"/>
      <c r="F22" s="107">
        <v>1926294.14</v>
      </c>
      <c r="G22" s="107">
        <v>2380148.23</v>
      </c>
      <c r="H22" s="32">
        <v>2443235</v>
      </c>
      <c r="I22" s="32">
        <v>2443235</v>
      </c>
      <c r="J22" s="32">
        <v>2443235</v>
      </c>
    </row>
    <row r="23" spans="1:10" x14ac:dyDescent="0.25">
      <c r="A23" s="135" t="s">
        <v>41</v>
      </c>
      <c r="B23" s="126"/>
      <c r="C23" s="126"/>
      <c r="D23" s="126"/>
      <c r="E23" s="126"/>
      <c r="F23" s="107">
        <v>0</v>
      </c>
      <c r="G23" s="107"/>
      <c r="H23" s="32"/>
      <c r="I23" s="32"/>
      <c r="J23" s="32"/>
    </row>
    <row r="24" spans="1:10" x14ac:dyDescent="0.25">
      <c r="A24" s="35" t="s">
        <v>1</v>
      </c>
      <c r="B24" s="43"/>
      <c r="C24" s="43"/>
      <c r="D24" s="43"/>
      <c r="E24" s="43"/>
      <c r="F24" s="106">
        <f>F25+F26</f>
        <v>1943292.5899999999</v>
      </c>
      <c r="G24" s="106">
        <f t="shared" ref="G24:J24" si="1">G25+G26</f>
        <v>2433922.56</v>
      </c>
      <c r="H24" s="31">
        <f t="shared" si="1"/>
        <v>2464935</v>
      </c>
      <c r="I24" s="31">
        <f t="shared" si="1"/>
        <v>2464935</v>
      </c>
      <c r="J24" s="31">
        <f t="shared" si="1"/>
        <v>2464935</v>
      </c>
    </row>
    <row r="25" spans="1:10" x14ac:dyDescent="0.25">
      <c r="A25" s="136" t="s">
        <v>42</v>
      </c>
      <c r="B25" s="134"/>
      <c r="C25" s="134"/>
      <c r="D25" s="134"/>
      <c r="E25" s="134"/>
      <c r="F25" s="107">
        <v>1913641.9</v>
      </c>
      <c r="G25" s="107">
        <v>2284144.56</v>
      </c>
      <c r="H25" s="32">
        <v>2322520</v>
      </c>
      <c r="I25" s="32">
        <v>2322520</v>
      </c>
      <c r="J25" s="44">
        <v>2322520</v>
      </c>
    </row>
    <row r="26" spans="1:10" x14ac:dyDescent="0.25">
      <c r="A26" s="125" t="s">
        <v>43</v>
      </c>
      <c r="B26" s="126"/>
      <c r="C26" s="126"/>
      <c r="D26" s="126"/>
      <c r="E26" s="126"/>
      <c r="F26" s="108">
        <v>29650.69</v>
      </c>
      <c r="G26" s="108">
        <v>149778</v>
      </c>
      <c r="H26" s="45">
        <v>142415</v>
      </c>
      <c r="I26" s="45">
        <v>142415</v>
      </c>
      <c r="J26" s="44">
        <v>142415</v>
      </c>
    </row>
    <row r="27" spans="1:10" x14ac:dyDescent="0.25">
      <c r="A27" s="137" t="s">
        <v>68</v>
      </c>
      <c r="B27" s="131"/>
      <c r="C27" s="131"/>
      <c r="D27" s="131"/>
      <c r="E27" s="131"/>
      <c r="F27" s="106">
        <f>F21-F24</f>
        <v>-16998.449999999953</v>
      </c>
      <c r="G27" s="106">
        <f t="shared" ref="G27:J27" si="2">G21-G24</f>
        <v>-53774.330000000075</v>
      </c>
      <c r="H27" s="31">
        <f t="shared" si="2"/>
        <v>-21700</v>
      </c>
      <c r="I27" s="31">
        <f t="shared" si="2"/>
        <v>-21700</v>
      </c>
      <c r="J27" s="31">
        <f t="shared" si="2"/>
        <v>-21700</v>
      </c>
    </row>
    <row r="28" spans="1:10" ht="18" x14ac:dyDescent="0.25">
      <c r="A28" s="24"/>
      <c r="B28" s="22"/>
      <c r="C28" s="22"/>
      <c r="D28" s="22"/>
      <c r="E28" s="22"/>
      <c r="F28" s="22"/>
      <c r="G28" s="22"/>
      <c r="H28" s="23"/>
      <c r="I28" s="23"/>
      <c r="J28" s="23"/>
    </row>
    <row r="29" spans="1:10" ht="15.75" x14ac:dyDescent="0.25">
      <c r="A29" s="127" t="s">
        <v>26</v>
      </c>
      <c r="B29" s="129"/>
      <c r="C29" s="129"/>
      <c r="D29" s="129"/>
      <c r="E29" s="129"/>
      <c r="F29" s="129"/>
      <c r="G29" s="129"/>
      <c r="H29" s="129"/>
      <c r="I29" s="129"/>
      <c r="J29" s="129"/>
    </row>
    <row r="30" spans="1:10" ht="18" x14ac:dyDescent="0.25">
      <c r="A30" s="24"/>
      <c r="B30" s="22"/>
      <c r="C30" s="22"/>
      <c r="D30" s="22"/>
      <c r="E30" s="22"/>
      <c r="F30" s="22"/>
      <c r="G30" s="22"/>
      <c r="H30" s="23"/>
      <c r="I30" s="23"/>
      <c r="J30" s="23"/>
    </row>
    <row r="31" spans="1:10" ht="25.5" x14ac:dyDescent="0.25">
      <c r="A31" s="27"/>
      <c r="B31" s="28"/>
      <c r="C31" s="28"/>
      <c r="D31" s="29"/>
      <c r="E31" s="30"/>
      <c r="F31" s="3" t="s">
        <v>38</v>
      </c>
      <c r="G31" s="3" t="s">
        <v>36</v>
      </c>
      <c r="H31" s="3" t="s">
        <v>46</v>
      </c>
      <c r="I31" s="3" t="s">
        <v>47</v>
      </c>
      <c r="J31" s="3" t="s">
        <v>48</v>
      </c>
    </row>
    <row r="32" spans="1:10" x14ac:dyDescent="0.25">
      <c r="A32" s="125" t="s">
        <v>44</v>
      </c>
      <c r="B32" s="126"/>
      <c r="C32" s="126"/>
      <c r="D32" s="126"/>
      <c r="E32" s="126"/>
      <c r="F32" s="45"/>
      <c r="G32" s="45"/>
      <c r="H32" s="45"/>
      <c r="I32" s="45"/>
      <c r="J32" s="44"/>
    </row>
    <row r="33" spans="1:10" x14ac:dyDescent="0.25">
      <c r="A33" s="125" t="s">
        <v>45</v>
      </c>
      <c r="B33" s="126"/>
      <c r="C33" s="126"/>
      <c r="D33" s="126"/>
      <c r="E33" s="126"/>
      <c r="F33" s="45"/>
      <c r="G33" s="45"/>
      <c r="H33" s="45"/>
      <c r="I33" s="45"/>
      <c r="J33" s="44"/>
    </row>
    <row r="34" spans="1:10" x14ac:dyDescent="0.25">
      <c r="A34" s="137" t="s">
        <v>2</v>
      </c>
      <c r="B34" s="131"/>
      <c r="C34" s="131"/>
      <c r="D34" s="131"/>
      <c r="E34" s="131"/>
      <c r="F34" s="31">
        <f>F32-F33</f>
        <v>0</v>
      </c>
      <c r="G34" s="31">
        <f t="shared" ref="G34:J34" si="3">G32-G33</f>
        <v>0</v>
      </c>
      <c r="H34" s="31">
        <f t="shared" si="3"/>
        <v>0</v>
      </c>
      <c r="I34" s="31">
        <f t="shared" si="3"/>
        <v>0</v>
      </c>
      <c r="J34" s="31">
        <f t="shared" si="3"/>
        <v>0</v>
      </c>
    </row>
    <row r="35" spans="1:10" x14ac:dyDescent="0.25">
      <c r="A35" s="137" t="s">
        <v>69</v>
      </c>
      <c r="B35" s="131"/>
      <c r="C35" s="131"/>
      <c r="D35" s="131"/>
      <c r="E35" s="131"/>
      <c r="F35" s="31">
        <f>F27+F34</f>
        <v>-16998.449999999953</v>
      </c>
      <c r="G35" s="31">
        <f t="shared" ref="G35:J35" si="4">G27+G34</f>
        <v>-53774.330000000075</v>
      </c>
      <c r="H35" s="31">
        <f t="shared" si="4"/>
        <v>-21700</v>
      </c>
      <c r="I35" s="31">
        <f t="shared" si="4"/>
        <v>-21700</v>
      </c>
      <c r="J35" s="31">
        <f t="shared" si="4"/>
        <v>-21700</v>
      </c>
    </row>
    <row r="36" spans="1:10" ht="18" x14ac:dyDescent="0.25">
      <c r="A36" s="21"/>
      <c r="B36" s="22"/>
      <c r="C36" s="22"/>
      <c r="D36" s="22"/>
      <c r="E36" s="22"/>
      <c r="F36" s="22"/>
      <c r="G36" s="22"/>
      <c r="H36" s="23"/>
      <c r="I36" s="23"/>
      <c r="J36" s="23"/>
    </row>
    <row r="37" spans="1:10" ht="15.75" x14ac:dyDescent="0.25">
      <c r="A37" s="127" t="s">
        <v>70</v>
      </c>
      <c r="B37" s="129"/>
      <c r="C37" s="129"/>
      <c r="D37" s="129"/>
      <c r="E37" s="129"/>
      <c r="F37" s="129"/>
      <c r="G37" s="129"/>
      <c r="H37" s="129"/>
      <c r="I37" s="129"/>
      <c r="J37" s="129"/>
    </row>
    <row r="38" spans="1:10" ht="15.75" x14ac:dyDescent="0.25">
      <c r="A38" s="41"/>
      <c r="B38" s="42"/>
      <c r="C38" s="42"/>
      <c r="D38" s="42"/>
      <c r="E38" s="42"/>
      <c r="F38" s="42"/>
      <c r="G38" s="42"/>
      <c r="H38" s="42"/>
      <c r="I38" s="42"/>
      <c r="J38" s="42"/>
    </row>
    <row r="39" spans="1:10" ht="25.5" x14ac:dyDescent="0.25">
      <c r="A39" s="27"/>
      <c r="B39" s="28"/>
      <c r="C39" s="28"/>
      <c r="D39" s="29"/>
      <c r="E39" s="30"/>
      <c r="F39" s="3" t="s">
        <v>38</v>
      </c>
      <c r="G39" s="3" t="s">
        <v>36</v>
      </c>
      <c r="H39" s="3" t="s">
        <v>46</v>
      </c>
      <c r="I39" s="3" t="s">
        <v>47</v>
      </c>
      <c r="J39" s="3" t="s">
        <v>48</v>
      </c>
    </row>
    <row r="40" spans="1:10" ht="15" customHeight="1" x14ac:dyDescent="0.25">
      <c r="A40" s="140" t="s">
        <v>71</v>
      </c>
      <c r="B40" s="141"/>
      <c r="C40" s="141"/>
      <c r="D40" s="141"/>
      <c r="E40" s="142"/>
      <c r="F40" s="46">
        <v>0</v>
      </c>
      <c r="G40" s="46">
        <v>0</v>
      </c>
      <c r="H40" s="46">
        <v>0</v>
      </c>
      <c r="I40" s="46">
        <v>0</v>
      </c>
      <c r="J40" s="47">
        <v>0</v>
      </c>
    </row>
    <row r="41" spans="1:10" ht="15" customHeight="1" x14ac:dyDescent="0.25">
      <c r="A41" s="137" t="s">
        <v>72</v>
      </c>
      <c r="B41" s="131"/>
      <c r="C41" s="131"/>
      <c r="D41" s="131"/>
      <c r="E41" s="131"/>
      <c r="F41" s="48">
        <f>F35+F40</f>
        <v>-16998.449999999953</v>
      </c>
      <c r="G41" s="48">
        <f t="shared" ref="G41:J41" si="5">G35+G40</f>
        <v>-53774.330000000075</v>
      </c>
      <c r="H41" s="48">
        <f t="shared" si="5"/>
        <v>-21700</v>
      </c>
      <c r="I41" s="48">
        <f t="shared" si="5"/>
        <v>-21700</v>
      </c>
      <c r="J41" s="49">
        <f t="shared" si="5"/>
        <v>-21700</v>
      </c>
    </row>
    <row r="42" spans="1:10" ht="45" customHeight="1" x14ac:dyDescent="0.25">
      <c r="A42" s="130" t="s">
        <v>73</v>
      </c>
      <c r="B42" s="143"/>
      <c r="C42" s="143"/>
      <c r="D42" s="143"/>
      <c r="E42" s="144"/>
      <c r="F42" s="48">
        <f>F27+F34+F40-F41</f>
        <v>0</v>
      </c>
      <c r="G42" s="48">
        <f t="shared" ref="G42:J42" si="6">G27+G34+G40-G41</f>
        <v>0</v>
      </c>
      <c r="H42" s="48">
        <f t="shared" si="6"/>
        <v>0</v>
      </c>
      <c r="I42" s="48">
        <f t="shared" si="6"/>
        <v>0</v>
      </c>
      <c r="J42" s="49">
        <f t="shared" si="6"/>
        <v>0</v>
      </c>
    </row>
    <row r="43" spans="1:10" ht="15.75" x14ac:dyDescent="0.25">
      <c r="A43" s="50"/>
      <c r="B43" s="51"/>
      <c r="C43" s="51"/>
      <c r="D43" s="51"/>
      <c r="E43" s="51"/>
      <c r="F43" s="51"/>
      <c r="G43" s="51"/>
      <c r="H43" s="51"/>
      <c r="I43" s="51"/>
      <c r="J43" s="51"/>
    </row>
    <row r="44" spans="1:10" ht="15.75" x14ac:dyDescent="0.25">
      <c r="A44" s="145" t="s">
        <v>67</v>
      </c>
      <c r="B44" s="145"/>
      <c r="C44" s="145"/>
      <c r="D44" s="145"/>
      <c r="E44" s="145"/>
      <c r="F44" s="145"/>
      <c r="G44" s="145"/>
      <c r="H44" s="145"/>
      <c r="I44" s="145"/>
      <c r="J44" s="145"/>
    </row>
    <row r="45" spans="1:10" ht="18" x14ac:dyDescent="0.25">
      <c r="A45" s="52"/>
      <c r="B45" s="53"/>
      <c r="C45" s="53"/>
      <c r="D45" s="53"/>
      <c r="E45" s="53"/>
      <c r="F45" s="53"/>
      <c r="G45" s="53"/>
      <c r="H45" s="54"/>
      <c r="I45" s="54"/>
      <c r="J45" s="54"/>
    </row>
    <row r="46" spans="1:10" ht="25.5" x14ac:dyDescent="0.25">
      <c r="A46" s="55"/>
      <c r="B46" s="56"/>
      <c r="C46" s="56"/>
      <c r="D46" s="57"/>
      <c r="E46" s="58"/>
      <c r="F46" s="59" t="s">
        <v>38</v>
      </c>
      <c r="G46" s="59" t="s">
        <v>36</v>
      </c>
      <c r="H46" s="59" t="s">
        <v>46</v>
      </c>
      <c r="I46" s="59" t="s">
        <v>47</v>
      </c>
      <c r="J46" s="59" t="s">
        <v>48</v>
      </c>
    </row>
    <row r="47" spans="1:10" x14ac:dyDescent="0.25">
      <c r="A47" s="140" t="s">
        <v>71</v>
      </c>
      <c r="B47" s="141"/>
      <c r="C47" s="141"/>
      <c r="D47" s="141"/>
      <c r="E47" s="142"/>
      <c r="F47" s="46">
        <v>0</v>
      </c>
      <c r="G47" s="46">
        <f>F50</f>
        <v>0</v>
      </c>
      <c r="H47" s="46">
        <f>G50</f>
        <v>0</v>
      </c>
      <c r="I47" s="46">
        <f>H50</f>
        <v>0</v>
      </c>
      <c r="J47" s="47">
        <f>I50</f>
        <v>0</v>
      </c>
    </row>
    <row r="48" spans="1:10" ht="28.5" customHeight="1" x14ac:dyDescent="0.25">
      <c r="A48" s="140" t="s">
        <v>74</v>
      </c>
      <c r="B48" s="141"/>
      <c r="C48" s="141"/>
      <c r="D48" s="141"/>
      <c r="E48" s="142"/>
      <c r="F48" s="46">
        <v>0</v>
      </c>
      <c r="G48" s="46">
        <v>0</v>
      </c>
      <c r="H48" s="46">
        <v>0</v>
      </c>
      <c r="I48" s="46">
        <v>0</v>
      </c>
      <c r="J48" s="47">
        <v>0</v>
      </c>
    </row>
    <row r="49" spans="1:10" x14ac:dyDescent="0.25">
      <c r="A49" s="140" t="s">
        <v>75</v>
      </c>
      <c r="B49" s="146"/>
      <c r="C49" s="146"/>
      <c r="D49" s="146"/>
      <c r="E49" s="147"/>
      <c r="F49" s="46">
        <v>0</v>
      </c>
      <c r="G49" s="46">
        <v>0</v>
      </c>
      <c r="H49" s="46">
        <v>0</v>
      </c>
      <c r="I49" s="46">
        <v>0</v>
      </c>
      <c r="J49" s="47">
        <v>0</v>
      </c>
    </row>
    <row r="50" spans="1:10" ht="15" customHeight="1" x14ac:dyDescent="0.25">
      <c r="A50" s="137" t="s">
        <v>72</v>
      </c>
      <c r="B50" s="131"/>
      <c r="C50" s="131"/>
      <c r="D50" s="131"/>
      <c r="E50" s="131"/>
      <c r="F50" s="33">
        <f>F47-F48+F49</f>
        <v>0</v>
      </c>
      <c r="G50" s="33">
        <f t="shared" ref="G50:J50" si="7">G47-G48+G49</f>
        <v>0</v>
      </c>
      <c r="H50" s="33">
        <f t="shared" si="7"/>
        <v>0</v>
      </c>
      <c r="I50" s="33">
        <f t="shared" si="7"/>
        <v>0</v>
      </c>
      <c r="J50" s="60">
        <f t="shared" si="7"/>
        <v>0</v>
      </c>
    </row>
    <row r="51" spans="1:10" ht="17.25" customHeight="1" x14ac:dyDescent="0.25"/>
    <row r="52" spans="1:10" x14ac:dyDescent="0.25">
      <c r="A52" s="138" t="s">
        <v>39</v>
      </c>
      <c r="B52" s="139"/>
      <c r="C52" s="139"/>
      <c r="D52" s="139"/>
      <c r="E52" s="139"/>
      <c r="F52" s="139"/>
      <c r="G52" s="139"/>
      <c r="H52" s="139"/>
      <c r="I52" s="139"/>
      <c r="J52" s="139"/>
    </row>
    <row r="53" spans="1:10" ht="9" customHeight="1" x14ac:dyDescent="0.25"/>
  </sheetData>
  <mergeCells count="24">
    <mergeCell ref="A52:J52"/>
    <mergeCell ref="A34:E34"/>
    <mergeCell ref="A35:E35"/>
    <mergeCell ref="A37:J37"/>
    <mergeCell ref="A40:E40"/>
    <mergeCell ref="A41:E41"/>
    <mergeCell ref="A42:E42"/>
    <mergeCell ref="A44:J44"/>
    <mergeCell ref="A47:E47"/>
    <mergeCell ref="A48:E48"/>
    <mergeCell ref="A49:E49"/>
    <mergeCell ref="A50:E50"/>
    <mergeCell ref="A33:E33"/>
    <mergeCell ref="A14:J14"/>
    <mergeCell ref="A16:J16"/>
    <mergeCell ref="A18:J18"/>
    <mergeCell ref="A21:E21"/>
    <mergeCell ref="A22:E22"/>
    <mergeCell ref="A23:E23"/>
    <mergeCell ref="A25:E25"/>
    <mergeCell ref="A26:E26"/>
    <mergeCell ref="A27:E27"/>
    <mergeCell ref="A29:J29"/>
    <mergeCell ref="A32:E32"/>
  </mergeCells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J46"/>
  <sheetViews>
    <sheetView workbookViewId="0">
      <selection activeCell="A11" sqref="A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5" spans="1:10" x14ac:dyDescent="0.25">
      <c r="A5" t="s">
        <v>128</v>
      </c>
    </row>
    <row r="6" spans="1:10" x14ac:dyDescent="0.25">
      <c r="A6" t="s">
        <v>129</v>
      </c>
    </row>
    <row r="7" spans="1:10" x14ac:dyDescent="0.25">
      <c r="A7" t="s">
        <v>130</v>
      </c>
    </row>
    <row r="8" spans="1:10" x14ac:dyDescent="0.25">
      <c r="A8" t="s">
        <v>131</v>
      </c>
    </row>
    <row r="10" spans="1:10" x14ac:dyDescent="0.25">
      <c r="A10" t="s">
        <v>162</v>
      </c>
    </row>
    <row r="11" spans="1:10" x14ac:dyDescent="0.25">
      <c r="A11" t="s">
        <v>163</v>
      </c>
    </row>
    <row r="13" spans="1:10" x14ac:dyDescent="0.25">
      <c r="A13" t="s">
        <v>158</v>
      </c>
    </row>
    <row r="14" spans="1:10" ht="42" customHeight="1" x14ac:dyDescent="0.25">
      <c r="A14" s="127" t="s">
        <v>157</v>
      </c>
      <c r="B14" s="127"/>
      <c r="C14" s="127"/>
      <c r="D14" s="127"/>
      <c r="E14" s="127"/>
      <c r="F14" s="127"/>
      <c r="G14" s="127"/>
      <c r="H14" s="127"/>
      <c r="I14" s="127"/>
      <c r="J14" s="127"/>
    </row>
    <row r="15" spans="1:10" ht="18" customHeight="1" x14ac:dyDescent="0.25">
      <c r="A15" s="4"/>
      <c r="B15" s="4"/>
      <c r="C15" s="4"/>
      <c r="D15" s="4"/>
      <c r="E15" s="4"/>
      <c r="F15" s="4"/>
      <c r="G15" s="4"/>
      <c r="H15" s="4"/>
    </row>
    <row r="16" spans="1:10" ht="15.75" customHeight="1" x14ac:dyDescent="0.25">
      <c r="A16" s="127" t="s">
        <v>19</v>
      </c>
      <c r="B16" s="127"/>
      <c r="C16" s="127"/>
      <c r="D16" s="127"/>
      <c r="E16" s="127"/>
      <c r="F16" s="127"/>
      <c r="G16" s="127"/>
      <c r="H16" s="127"/>
    </row>
    <row r="17" spans="1:8" ht="18" x14ac:dyDescent="0.25">
      <c r="A17" s="4"/>
      <c r="B17" s="4"/>
      <c r="C17" s="4"/>
      <c r="D17" s="4"/>
      <c r="E17" s="4"/>
      <c r="F17" s="4"/>
      <c r="G17" s="5"/>
      <c r="H17" s="5"/>
    </row>
    <row r="18" spans="1:8" ht="18" customHeight="1" x14ac:dyDescent="0.25">
      <c r="A18" s="127" t="s">
        <v>4</v>
      </c>
      <c r="B18" s="127"/>
      <c r="C18" s="127"/>
      <c r="D18" s="127"/>
      <c r="E18" s="127"/>
      <c r="F18" s="127"/>
      <c r="G18" s="127"/>
      <c r="H18" s="127"/>
    </row>
    <row r="19" spans="1:8" ht="18" x14ac:dyDescent="0.25">
      <c r="A19" s="4"/>
      <c r="B19" s="4"/>
      <c r="C19" s="4"/>
      <c r="D19" s="4"/>
      <c r="E19" s="4"/>
      <c r="F19" s="4"/>
      <c r="G19" s="5"/>
      <c r="H19" s="5"/>
    </row>
    <row r="20" spans="1:8" ht="15.75" customHeight="1" x14ac:dyDescent="0.25">
      <c r="A20" s="127" t="s">
        <v>49</v>
      </c>
      <c r="B20" s="127"/>
      <c r="C20" s="127"/>
      <c r="D20" s="127"/>
      <c r="E20" s="127"/>
      <c r="F20" s="127"/>
      <c r="G20" s="127"/>
      <c r="H20" s="127"/>
    </row>
    <row r="21" spans="1:8" ht="18" x14ac:dyDescent="0.25">
      <c r="A21" s="4"/>
      <c r="B21" s="4"/>
      <c r="C21" s="4"/>
      <c r="D21" s="4"/>
      <c r="E21" s="4"/>
      <c r="F21" s="4"/>
      <c r="G21" s="5"/>
      <c r="H21" s="5"/>
    </row>
    <row r="22" spans="1:8" ht="25.5" x14ac:dyDescent="0.25">
      <c r="A22" s="20" t="s">
        <v>5</v>
      </c>
      <c r="B22" s="19" t="s">
        <v>6</v>
      </c>
      <c r="C22" s="19" t="s">
        <v>3</v>
      </c>
      <c r="D22" s="19" t="s">
        <v>35</v>
      </c>
      <c r="E22" s="20" t="s">
        <v>36</v>
      </c>
      <c r="F22" s="20" t="s">
        <v>33</v>
      </c>
      <c r="G22" s="20" t="s">
        <v>27</v>
      </c>
      <c r="H22" s="20" t="s">
        <v>34</v>
      </c>
    </row>
    <row r="23" spans="1:8" x14ac:dyDescent="0.25">
      <c r="A23" s="37"/>
      <c r="B23" s="38"/>
      <c r="C23" s="36" t="s">
        <v>0</v>
      </c>
      <c r="D23" s="103">
        <f>SUM(D24+D30)</f>
        <v>1926294.1360000002</v>
      </c>
      <c r="E23" s="109">
        <f>SUM(E24+E30)</f>
        <v>2380148.23</v>
      </c>
      <c r="F23" s="109">
        <f t="shared" ref="F23:H23" si="0">SUM(F24+F30)</f>
        <v>2443235</v>
      </c>
      <c r="G23" s="109">
        <f t="shared" si="0"/>
        <v>2443235</v>
      </c>
      <c r="H23" s="109">
        <f t="shared" si="0"/>
        <v>2443235</v>
      </c>
    </row>
    <row r="24" spans="1:8" ht="15.75" customHeight="1" x14ac:dyDescent="0.25">
      <c r="A24" s="11">
        <v>6</v>
      </c>
      <c r="B24" s="11"/>
      <c r="C24" s="11" t="s">
        <v>7</v>
      </c>
      <c r="D24" s="68">
        <f>SUM(D25:D29)</f>
        <v>1926294.1360000002</v>
      </c>
      <c r="E24" s="69">
        <f>SUM(E25:E29)</f>
        <v>2380148.23</v>
      </c>
      <c r="F24" s="69">
        <f t="shared" ref="F24:H24" si="1">SUM(F25:F29)</f>
        <v>2443235</v>
      </c>
      <c r="G24" s="69">
        <f t="shared" si="1"/>
        <v>2443235</v>
      </c>
      <c r="H24" s="69">
        <f t="shared" si="1"/>
        <v>2443235</v>
      </c>
    </row>
    <row r="25" spans="1:8" ht="38.25" x14ac:dyDescent="0.25">
      <c r="A25" s="11"/>
      <c r="B25" s="16">
        <v>63</v>
      </c>
      <c r="C25" s="16" t="s">
        <v>29</v>
      </c>
      <c r="D25" s="68">
        <v>1582317.54</v>
      </c>
      <c r="E25" s="69">
        <v>1844313</v>
      </c>
      <c r="F25" s="69">
        <v>1956557</v>
      </c>
      <c r="G25" s="69">
        <v>1956557</v>
      </c>
      <c r="H25" s="69">
        <v>1956557</v>
      </c>
    </row>
    <row r="26" spans="1:8" x14ac:dyDescent="0.25">
      <c r="A26" s="12"/>
      <c r="B26" s="12">
        <v>64</v>
      </c>
      <c r="C26" s="17" t="s">
        <v>136</v>
      </c>
      <c r="D26" s="68">
        <v>0.97599999999999998</v>
      </c>
      <c r="E26" s="69">
        <v>15</v>
      </c>
      <c r="F26" s="69">
        <v>15</v>
      </c>
      <c r="G26" s="69">
        <v>15</v>
      </c>
      <c r="H26" s="69">
        <v>15</v>
      </c>
    </row>
    <row r="27" spans="1:8" ht="63.75" x14ac:dyDescent="0.25">
      <c r="A27" s="12"/>
      <c r="B27" s="12">
        <v>65</v>
      </c>
      <c r="C27" s="104" t="s">
        <v>137</v>
      </c>
      <c r="D27" s="68">
        <v>55496.76</v>
      </c>
      <c r="E27" s="69">
        <v>35200</v>
      </c>
      <c r="F27" s="69">
        <v>11000</v>
      </c>
      <c r="G27" s="69">
        <v>11000</v>
      </c>
      <c r="H27" s="69">
        <v>11000</v>
      </c>
    </row>
    <row r="28" spans="1:8" ht="51" x14ac:dyDescent="0.25">
      <c r="A28" s="12"/>
      <c r="B28" s="12">
        <v>66</v>
      </c>
      <c r="C28" s="104" t="s">
        <v>138</v>
      </c>
      <c r="D28" s="68">
        <v>3936.77</v>
      </c>
      <c r="E28" s="69">
        <v>4000</v>
      </c>
      <c r="F28" s="69">
        <v>4000</v>
      </c>
      <c r="G28" s="69">
        <v>4000</v>
      </c>
      <c r="H28" s="69">
        <v>4000</v>
      </c>
    </row>
    <row r="29" spans="1:8" ht="38.25" x14ac:dyDescent="0.25">
      <c r="A29" s="12"/>
      <c r="B29" s="12">
        <v>67</v>
      </c>
      <c r="C29" s="16" t="s">
        <v>30</v>
      </c>
      <c r="D29" s="68">
        <v>284542.09000000003</v>
      </c>
      <c r="E29" s="69">
        <v>496620.23</v>
      </c>
      <c r="F29" s="69">
        <v>471663</v>
      </c>
      <c r="G29" s="69">
        <v>471663</v>
      </c>
      <c r="H29" s="69">
        <v>471663</v>
      </c>
    </row>
    <row r="30" spans="1:8" ht="25.5" x14ac:dyDescent="0.25">
      <c r="A30" s="14">
        <v>7</v>
      </c>
      <c r="B30" s="15"/>
      <c r="C30" s="25" t="s">
        <v>8</v>
      </c>
      <c r="D30" s="68">
        <v>0</v>
      </c>
      <c r="E30" s="69"/>
      <c r="F30" s="69"/>
      <c r="G30" s="69"/>
      <c r="H30" s="69"/>
    </row>
    <row r="31" spans="1:8" ht="38.25" x14ac:dyDescent="0.25">
      <c r="A31" s="16"/>
      <c r="B31" s="16">
        <v>72</v>
      </c>
      <c r="C31" s="26" t="s">
        <v>28</v>
      </c>
      <c r="D31" s="68">
        <v>0</v>
      </c>
      <c r="E31" s="69"/>
      <c r="F31" s="69"/>
      <c r="G31" s="69"/>
      <c r="H31" s="110"/>
    </row>
    <row r="34" spans="1:8" ht="15.75" x14ac:dyDescent="0.25">
      <c r="A34" s="127" t="s">
        <v>50</v>
      </c>
      <c r="B34" s="148"/>
      <c r="C34" s="148"/>
      <c r="D34" s="148"/>
      <c r="E34" s="148"/>
      <c r="F34" s="148"/>
      <c r="G34" s="148"/>
      <c r="H34" s="148"/>
    </row>
    <row r="35" spans="1:8" ht="18" x14ac:dyDescent="0.25">
      <c r="A35" s="4"/>
      <c r="B35" s="4"/>
      <c r="C35" s="4"/>
      <c r="D35" s="4"/>
      <c r="E35" s="4"/>
      <c r="F35" s="4"/>
      <c r="G35" s="5"/>
      <c r="H35" s="5"/>
    </row>
    <row r="36" spans="1:8" ht="25.5" x14ac:dyDescent="0.25">
      <c r="A36" s="20" t="s">
        <v>5</v>
      </c>
      <c r="B36" s="19" t="s">
        <v>6</v>
      </c>
      <c r="C36" s="19" t="s">
        <v>9</v>
      </c>
      <c r="D36" s="19" t="s">
        <v>35</v>
      </c>
      <c r="E36" s="20" t="s">
        <v>36</v>
      </c>
      <c r="F36" s="20" t="s">
        <v>33</v>
      </c>
      <c r="G36" s="20" t="s">
        <v>27</v>
      </c>
      <c r="H36" s="20" t="s">
        <v>34</v>
      </c>
    </row>
    <row r="37" spans="1:8" x14ac:dyDescent="0.25">
      <c r="A37" s="37"/>
      <c r="B37" s="38"/>
      <c r="C37" s="36" t="s">
        <v>1</v>
      </c>
      <c r="D37" s="103">
        <f>SUM(D38+D44)</f>
        <v>1943292.5899999999</v>
      </c>
      <c r="E37" s="109">
        <f>SUM(E38+E44)</f>
        <v>2433922.56</v>
      </c>
      <c r="F37" s="109">
        <f t="shared" ref="F37" si="2">SUM(F38+F44)</f>
        <v>2464935</v>
      </c>
      <c r="G37" s="109">
        <f t="shared" ref="G37" si="3">SUM(G38+G44)</f>
        <v>2464935</v>
      </c>
      <c r="H37" s="109">
        <f t="shared" ref="H37" si="4">SUM(H38+H44)</f>
        <v>2464935</v>
      </c>
    </row>
    <row r="38" spans="1:8" ht="15.75" customHeight="1" x14ac:dyDescent="0.25">
      <c r="A38" s="11">
        <v>3</v>
      </c>
      <c r="B38" s="11"/>
      <c r="C38" s="11" t="s">
        <v>10</v>
      </c>
      <c r="D38" s="68">
        <f>SUM(D39:D42)</f>
        <v>1913641.9</v>
      </c>
      <c r="E38" s="69">
        <f>SUM(E39:E43)</f>
        <v>2284144.56</v>
      </c>
      <c r="F38" s="69">
        <f t="shared" ref="F38:H38" si="5">SUM(F39:F43)</f>
        <v>2322520</v>
      </c>
      <c r="G38" s="69">
        <f t="shared" si="5"/>
        <v>2322520</v>
      </c>
      <c r="H38" s="69">
        <f t="shared" si="5"/>
        <v>2322520</v>
      </c>
    </row>
    <row r="39" spans="1:8" ht="15.75" customHeight="1" x14ac:dyDescent="0.25">
      <c r="A39" s="11"/>
      <c r="B39" s="16">
        <v>31</v>
      </c>
      <c r="C39" s="16" t="s">
        <v>11</v>
      </c>
      <c r="D39" s="68">
        <v>1484972.3</v>
      </c>
      <c r="E39" s="69">
        <v>1451391</v>
      </c>
      <c r="F39" s="69">
        <v>1491103</v>
      </c>
      <c r="G39" s="69">
        <v>1491103</v>
      </c>
      <c r="H39" s="69">
        <v>1491103</v>
      </c>
    </row>
    <row r="40" spans="1:8" x14ac:dyDescent="0.25">
      <c r="A40" s="12"/>
      <c r="B40" s="12">
        <v>32</v>
      </c>
      <c r="C40" s="12" t="s">
        <v>22</v>
      </c>
      <c r="D40" s="68">
        <v>422013.25</v>
      </c>
      <c r="E40" s="69">
        <v>830258.56</v>
      </c>
      <c r="F40" s="69">
        <v>786922</v>
      </c>
      <c r="G40" s="69">
        <v>786922</v>
      </c>
      <c r="H40" s="69">
        <f>SUM(G40)</f>
        <v>786922</v>
      </c>
    </row>
    <row r="41" spans="1:8" x14ac:dyDescent="0.25">
      <c r="A41" s="12"/>
      <c r="B41" s="12">
        <v>34</v>
      </c>
      <c r="C41" s="17" t="s">
        <v>102</v>
      </c>
      <c r="D41" s="68">
        <v>1025.42</v>
      </c>
      <c r="E41" s="69">
        <v>1300</v>
      </c>
      <c r="F41" s="69">
        <v>1300</v>
      </c>
      <c r="G41" s="69">
        <v>1300</v>
      </c>
      <c r="H41" s="69">
        <v>1300</v>
      </c>
    </row>
    <row r="42" spans="1:8" ht="38.25" x14ac:dyDescent="0.25">
      <c r="A42" s="12"/>
      <c r="B42" s="12">
        <v>37</v>
      </c>
      <c r="C42" s="104" t="s">
        <v>139</v>
      </c>
      <c r="D42" s="68">
        <v>5630.93</v>
      </c>
      <c r="E42" s="69">
        <v>0</v>
      </c>
      <c r="F42" s="69">
        <v>42000</v>
      </c>
      <c r="G42" s="69">
        <v>42000</v>
      </c>
      <c r="H42" s="69">
        <v>42000</v>
      </c>
    </row>
    <row r="43" spans="1:8" x14ac:dyDescent="0.25">
      <c r="A43" s="12"/>
      <c r="B43" s="12">
        <v>38</v>
      </c>
      <c r="C43" s="104" t="s">
        <v>135</v>
      </c>
      <c r="D43" s="68">
        <v>0</v>
      </c>
      <c r="E43" s="69">
        <v>1195</v>
      </c>
      <c r="F43" s="69">
        <v>1195</v>
      </c>
      <c r="G43" s="69">
        <v>1195</v>
      </c>
      <c r="H43" s="69">
        <v>1195</v>
      </c>
    </row>
    <row r="44" spans="1:8" ht="25.5" x14ac:dyDescent="0.25">
      <c r="A44" s="14">
        <v>4</v>
      </c>
      <c r="B44" s="15"/>
      <c r="C44" s="25" t="s">
        <v>12</v>
      </c>
      <c r="D44" s="68">
        <f>SUM(D45:D46)</f>
        <v>29650.69</v>
      </c>
      <c r="E44" s="69">
        <f>SUM(E45:E46)</f>
        <v>149778</v>
      </c>
      <c r="F44" s="69">
        <f t="shared" ref="F44:H44" si="6">SUM(F45:F46)</f>
        <v>142415</v>
      </c>
      <c r="G44" s="69">
        <f t="shared" si="6"/>
        <v>142415</v>
      </c>
      <c r="H44" s="69">
        <f t="shared" si="6"/>
        <v>142415</v>
      </c>
    </row>
    <row r="45" spans="1:8" ht="38.25" x14ac:dyDescent="0.25">
      <c r="A45" s="14"/>
      <c r="B45" s="105">
        <v>41</v>
      </c>
      <c r="C45" s="26" t="s">
        <v>13</v>
      </c>
      <c r="D45" s="68">
        <v>0</v>
      </c>
      <c r="E45" s="69">
        <v>0</v>
      </c>
      <c r="F45" s="69">
        <v>0</v>
      </c>
      <c r="G45" s="69">
        <v>0</v>
      </c>
      <c r="H45" s="69">
        <v>0</v>
      </c>
    </row>
    <row r="46" spans="1:8" ht="38.25" x14ac:dyDescent="0.25">
      <c r="A46" s="16"/>
      <c r="B46" s="16">
        <v>42</v>
      </c>
      <c r="C46" s="26" t="s">
        <v>31</v>
      </c>
      <c r="D46" s="68">
        <v>29650.69</v>
      </c>
      <c r="E46" s="69">
        <v>149778</v>
      </c>
      <c r="F46" s="69">
        <v>142415</v>
      </c>
      <c r="G46" s="69">
        <v>142415</v>
      </c>
      <c r="H46" s="110">
        <v>142415</v>
      </c>
    </row>
  </sheetData>
  <mergeCells count="5">
    <mergeCell ref="A34:H34"/>
    <mergeCell ref="A16:H16"/>
    <mergeCell ref="A18:H18"/>
    <mergeCell ref="A20:H20"/>
    <mergeCell ref="A14:J14"/>
  </mergeCells>
  <pageMargins left="0.7" right="0.7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64"/>
  <sheetViews>
    <sheetView topLeftCell="A4" workbookViewId="0">
      <selection activeCell="A11" sqref="A11"/>
    </sheetView>
  </sheetViews>
  <sheetFormatPr defaultRowHeight="15" x14ac:dyDescent="0.25"/>
  <cols>
    <col min="1" max="6" width="25.28515625" customWidth="1"/>
  </cols>
  <sheetData>
    <row r="5" spans="1:10" x14ac:dyDescent="0.25">
      <c r="A5" t="s">
        <v>128</v>
      </c>
    </row>
    <row r="6" spans="1:10" x14ac:dyDescent="0.25">
      <c r="A6" t="s">
        <v>129</v>
      </c>
    </row>
    <row r="7" spans="1:10" x14ac:dyDescent="0.25">
      <c r="A7" t="s">
        <v>130</v>
      </c>
    </row>
    <row r="8" spans="1:10" x14ac:dyDescent="0.25">
      <c r="A8" t="s">
        <v>131</v>
      </c>
    </row>
    <row r="10" spans="1:10" x14ac:dyDescent="0.25">
      <c r="A10" t="s">
        <v>162</v>
      </c>
    </row>
    <row r="11" spans="1:10" x14ac:dyDescent="0.25">
      <c r="A11" t="s">
        <v>163</v>
      </c>
    </row>
    <row r="13" spans="1:10" x14ac:dyDescent="0.25">
      <c r="A13" t="s">
        <v>159</v>
      </c>
    </row>
    <row r="15" spans="1:10" ht="42" customHeight="1" x14ac:dyDescent="0.25">
      <c r="A15" s="127" t="s">
        <v>157</v>
      </c>
      <c r="B15" s="127"/>
      <c r="C15" s="127"/>
      <c r="D15" s="127"/>
      <c r="E15" s="127"/>
      <c r="F15" s="127"/>
      <c r="G15" s="127"/>
      <c r="H15" s="127"/>
      <c r="I15" s="127"/>
      <c r="J15" s="127"/>
    </row>
    <row r="16" spans="1:10" ht="18" customHeight="1" x14ac:dyDescent="0.25">
      <c r="A16" s="24"/>
      <c r="B16" s="24"/>
      <c r="C16" s="24"/>
      <c r="D16" s="24"/>
      <c r="E16" s="24"/>
      <c r="F16" s="24"/>
    </row>
    <row r="17" spans="1:6" ht="15.75" customHeight="1" x14ac:dyDescent="0.25">
      <c r="A17" s="127" t="s">
        <v>19</v>
      </c>
      <c r="B17" s="127"/>
      <c r="C17" s="127"/>
      <c r="D17" s="127"/>
      <c r="E17" s="127"/>
      <c r="F17" s="127"/>
    </row>
    <row r="18" spans="1:6" ht="18" x14ac:dyDescent="0.25">
      <c r="B18" s="24"/>
      <c r="C18" s="24"/>
      <c r="D18" s="24"/>
      <c r="E18" s="5"/>
      <c r="F18" s="5"/>
    </row>
    <row r="19" spans="1:6" ht="18" customHeight="1" x14ac:dyDescent="0.25">
      <c r="A19" s="127" t="s">
        <v>4</v>
      </c>
      <c r="B19" s="127"/>
      <c r="C19" s="127"/>
      <c r="D19" s="127"/>
      <c r="E19" s="127"/>
      <c r="F19" s="127"/>
    </row>
    <row r="20" spans="1:6" ht="18" x14ac:dyDescent="0.25">
      <c r="A20" s="24"/>
      <c r="B20" s="24"/>
      <c r="C20" s="24"/>
      <c r="D20" s="24"/>
      <c r="E20" s="5"/>
      <c r="F20" s="5"/>
    </row>
    <row r="21" spans="1:6" ht="15.75" customHeight="1" x14ac:dyDescent="0.25">
      <c r="A21" s="127" t="s">
        <v>51</v>
      </c>
      <c r="B21" s="127"/>
      <c r="C21" s="127"/>
      <c r="D21" s="127"/>
      <c r="E21" s="127"/>
      <c r="F21" s="127"/>
    </row>
    <row r="22" spans="1:6" ht="18" x14ac:dyDescent="0.25">
      <c r="A22" s="24"/>
      <c r="B22" s="24"/>
      <c r="C22" s="24"/>
      <c r="D22" s="24"/>
      <c r="E22" s="5"/>
      <c r="F22" s="5"/>
    </row>
    <row r="23" spans="1:6" ht="25.5" x14ac:dyDescent="0.25">
      <c r="A23" s="20" t="s">
        <v>53</v>
      </c>
      <c r="B23" s="19" t="s">
        <v>35</v>
      </c>
      <c r="C23" s="20" t="s">
        <v>36</v>
      </c>
      <c r="D23" s="20" t="s">
        <v>33</v>
      </c>
      <c r="E23" s="20" t="s">
        <v>27</v>
      </c>
      <c r="F23" s="20" t="s">
        <v>34</v>
      </c>
    </row>
    <row r="24" spans="1:6" x14ac:dyDescent="0.25">
      <c r="A24" s="39" t="s">
        <v>0</v>
      </c>
      <c r="B24" s="103">
        <f>SUM(B25+B30+B32+B39+B28)</f>
        <v>1926294.1400000001</v>
      </c>
      <c r="C24" s="109">
        <f t="shared" ref="C24:F24" si="0">SUM(C25+C30+C32+C39+C28)</f>
        <v>2380148.23</v>
      </c>
      <c r="D24" s="109">
        <f t="shared" si="0"/>
        <v>2443235</v>
      </c>
      <c r="E24" s="109">
        <f t="shared" si="0"/>
        <v>2443235</v>
      </c>
      <c r="F24" s="109">
        <f t="shared" si="0"/>
        <v>2443235</v>
      </c>
    </row>
    <row r="25" spans="1:6" x14ac:dyDescent="0.25">
      <c r="A25" s="25" t="s">
        <v>57</v>
      </c>
      <c r="B25" s="112">
        <f>SUM(B26:B27)</f>
        <v>193405.27000000002</v>
      </c>
      <c r="C25" s="112">
        <f t="shared" ref="C25:F25" si="1">SUM(C26:C27)</f>
        <v>376057.23</v>
      </c>
      <c r="D25" s="112">
        <f t="shared" si="1"/>
        <v>364372</v>
      </c>
      <c r="E25" s="109">
        <f t="shared" si="1"/>
        <v>364372</v>
      </c>
      <c r="F25" s="109">
        <f t="shared" si="1"/>
        <v>364372</v>
      </c>
    </row>
    <row r="26" spans="1:6" x14ac:dyDescent="0.25">
      <c r="A26" s="120" t="s">
        <v>151</v>
      </c>
      <c r="B26" s="69">
        <v>12265.26</v>
      </c>
      <c r="C26" s="69">
        <v>19457.23</v>
      </c>
      <c r="D26" s="69">
        <v>3257</v>
      </c>
      <c r="E26" s="69">
        <v>3257</v>
      </c>
      <c r="F26" s="69">
        <v>3257</v>
      </c>
    </row>
    <row r="27" spans="1:6" x14ac:dyDescent="0.25">
      <c r="A27" s="111" t="s">
        <v>142</v>
      </c>
      <c r="B27" s="69">
        <v>181140.01</v>
      </c>
      <c r="C27" s="69">
        <v>356600</v>
      </c>
      <c r="D27" s="69">
        <v>361115</v>
      </c>
      <c r="E27" s="69">
        <v>361115</v>
      </c>
      <c r="F27" s="69">
        <v>361115</v>
      </c>
    </row>
    <row r="28" spans="1:6" x14ac:dyDescent="0.25">
      <c r="A28" s="14" t="s">
        <v>141</v>
      </c>
      <c r="B28" s="119">
        <f>SUM(B29)</f>
        <v>2482.9</v>
      </c>
      <c r="C28" s="122">
        <f t="shared" ref="C28:F28" si="2">SUM(C29)</f>
        <v>2015</v>
      </c>
      <c r="D28" s="122">
        <f t="shared" si="2"/>
        <v>2015</v>
      </c>
      <c r="E28" s="122">
        <f t="shared" si="2"/>
        <v>2015</v>
      </c>
      <c r="F28" s="122">
        <f t="shared" si="2"/>
        <v>2015</v>
      </c>
    </row>
    <row r="29" spans="1:6" x14ac:dyDescent="0.25">
      <c r="A29" s="113" t="s">
        <v>153</v>
      </c>
      <c r="B29" s="68">
        <v>2482.9</v>
      </c>
      <c r="C29" s="69">
        <v>2015</v>
      </c>
      <c r="D29" s="69">
        <v>2015</v>
      </c>
      <c r="E29" s="69">
        <v>2015</v>
      </c>
      <c r="F29" s="69">
        <v>2015</v>
      </c>
    </row>
    <row r="30" spans="1:6" ht="25.5" x14ac:dyDescent="0.25">
      <c r="A30" s="11" t="s">
        <v>56</v>
      </c>
      <c r="B30" s="118">
        <f>SUM(B31)</f>
        <v>55496.76</v>
      </c>
      <c r="C30" s="122">
        <f t="shared" ref="C30:F30" si="3">SUM(C31)</f>
        <v>35200</v>
      </c>
      <c r="D30" s="122">
        <f t="shared" si="3"/>
        <v>11000</v>
      </c>
      <c r="E30" s="122">
        <f t="shared" si="3"/>
        <v>11000</v>
      </c>
      <c r="F30" s="122">
        <f t="shared" si="3"/>
        <v>11000</v>
      </c>
    </row>
    <row r="31" spans="1:6" ht="25.5" x14ac:dyDescent="0.25">
      <c r="A31" s="18" t="s">
        <v>140</v>
      </c>
      <c r="B31" s="68">
        <v>55496.76</v>
      </c>
      <c r="C31" s="69">
        <v>35200</v>
      </c>
      <c r="D31" s="69">
        <v>11000</v>
      </c>
      <c r="E31" s="69">
        <v>11000</v>
      </c>
      <c r="F31" s="69">
        <v>11000</v>
      </c>
    </row>
    <row r="32" spans="1:6" x14ac:dyDescent="0.25">
      <c r="A32" s="39" t="s">
        <v>54</v>
      </c>
      <c r="B32" s="118">
        <f>SUM(B33+B38)</f>
        <v>1673454.36</v>
      </c>
      <c r="C32" s="122">
        <f t="shared" ref="C32:F32" si="4">SUM(C33+C38)</f>
        <v>1964876</v>
      </c>
      <c r="D32" s="122">
        <f t="shared" si="4"/>
        <v>2063848</v>
      </c>
      <c r="E32" s="122">
        <f t="shared" si="4"/>
        <v>2063848</v>
      </c>
      <c r="F32" s="123">
        <f t="shared" si="4"/>
        <v>2063848</v>
      </c>
    </row>
    <row r="33" spans="1:6" x14ac:dyDescent="0.25">
      <c r="A33" s="13" t="s">
        <v>55</v>
      </c>
      <c r="B33" s="68">
        <f>SUM(B34:B37)</f>
        <v>1601858.4100000001</v>
      </c>
      <c r="C33" s="69">
        <f t="shared" ref="C33:E33" si="5">SUM(C34:C37)</f>
        <v>1861126</v>
      </c>
      <c r="D33" s="69">
        <f t="shared" si="5"/>
        <v>1960098</v>
      </c>
      <c r="E33" s="69">
        <f t="shared" si="5"/>
        <v>1960098</v>
      </c>
      <c r="F33" s="110">
        <f>SUM(F34:F37)</f>
        <v>1960098</v>
      </c>
    </row>
    <row r="34" spans="1:6" s="114" customFormat="1" x14ac:dyDescent="0.25">
      <c r="A34" s="115" t="s">
        <v>143</v>
      </c>
      <c r="B34" s="68">
        <v>1510721.59</v>
      </c>
      <c r="C34" s="69">
        <v>1740563</v>
      </c>
      <c r="D34" s="69">
        <v>1852807</v>
      </c>
      <c r="E34" s="69">
        <v>1852807</v>
      </c>
      <c r="F34" s="110">
        <v>1852807</v>
      </c>
    </row>
    <row r="35" spans="1:6" s="114" customFormat="1" ht="25.5" x14ac:dyDescent="0.25">
      <c r="A35" s="115" t="s">
        <v>150</v>
      </c>
      <c r="B35" s="68">
        <v>83110.080000000002</v>
      </c>
      <c r="C35" s="69">
        <v>98000</v>
      </c>
      <c r="D35" s="69">
        <v>98000</v>
      </c>
      <c r="E35" s="69">
        <v>98000</v>
      </c>
      <c r="F35" s="110">
        <v>98000</v>
      </c>
    </row>
    <row r="36" spans="1:6" s="114" customFormat="1" ht="38.25" x14ac:dyDescent="0.25">
      <c r="A36" s="115" t="s">
        <v>145</v>
      </c>
      <c r="B36" s="68">
        <v>4006.91</v>
      </c>
      <c r="C36" s="69">
        <v>9291</v>
      </c>
      <c r="D36" s="69">
        <v>9291</v>
      </c>
      <c r="E36" s="69">
        <v>9291</v>
      </c>
      <c r="F36" s="110">
        <v>9291</v>
      </c>
    </row>
    <row r="37" spans="1:6" s="114" customFormat="1" ht="38.25" x14ac:dyDescent="0.25">
      <c r="A37" s="115" t="s">
        <v>144</v>
      </c>
      <c r="B37" s="68">
        <v>4019.83</v>
      </c>
      <c r="C37" s="69">
        <v>13272</v>
      </c>
      <c r="D37" s="69">
        <v>0</v>
      </c>
      <c r="E37" s="69">
        <v>0</v>
      </c>
      <c r="F37" s="110">
        <v>0</v>
      </c>
    </row>
    <row r="38" spans="1:6" s="114" customFormat="1" ht="25.5" x14ac:dyDescent="0.25">
      <c r="A38" s="115" t="s">
        <v>146</v>
      </c>
      <c r="B38" s="68">
        <v>71595.95</v>
      </c>
      <c r="C38" s="69">
        <v>103750</v>
      </c>
      <c r="D38" s="69">
        <v>103750</v>
      </c>
      <c r="E38" s="69">
        <v>103750</v>
      </c>
      <c r="F38" s="110">
        <v>103750</v>
      </c>
    </row>
    <row r="39" spans="1:6" s="114" customFormat="1" x14ac:dyDescent="0.25">
      <c r="A39" s="116" t="s">
        <v>147</v>
      </c>
      <c r="B39" s="118">
        <f>SUM(B40:B41)</f>
        <v>1454.85</v>
      </c>
      <c r="C39" s="122">
        <f>SUM(C40:C41)</f>
        <v>2000</v>
      </c>
      <c r="D39" s="122">
        <f t="shared" ref="D39:F39" si="6">SUM(D40:D41)</f>
        <v>2000</v>
      </c>
      <c r="E39" s="122">
        <f t="shared" si="6"/>
        <v>2000</v>
      </c>
      <c r="F39" s="123">
        <f t="shared" si="6"/>
        <v>2000</v>
      </c>
    </row>
    <row r="40" spans="1:6" s="114" customFormat="1" x14ac:dyDescent="0.25">
      <c r="A40" s="115" t="s">
        <v>148</v>
      </c>
      <c r="B40" s="68">
        <v>1454.85</v>
      </c>
      <c r="C40" s="69">
        <v>1300</v>
      </c>
      <c r="D40" s="69">
        <v>1300</v>
      </c>
      <c r="E40" s="69">
        <v>1300</v>
      </c>
      <c r="F40" s="110">
        <v>1300</v>
      </c>
    </row>
    <row r="41" spans="1:6" x14ac:dyDescent="0.25">
      <c r="A41" s="117" t="s">
        <v>149</v>
      </c>
      <c r="B41" s="68">
        <v>0</v>
      </c>
      <c r="C41" s="69">
        <v>700</v>
      </c>
      <c r="D41" s="69">
        <v>700</v>
      </c>
      <c r="E41" s="69">
        <v>700</v>
      </c>
      <c r="F41" s="110">
        <v>700</v>
      </c>
    </row>
    <row r="44" spans="1:6" ht="15.75" customHeight="1" x14ac:dyDescent="0.25">
      <c r="A44" s="127" t="s">
        <v>52</v>
      </c>
      <c r="B44" s="127"/>
      <c r="C44" s="127"/>
      <c r="D44" s="127"/>
      <c r="E44" s="127"/>
      <c r="F44" s="127"/>
    </row>
    <row r="45" spans="1:6" ht="18" x14ac:dyDescent="0.25">
      <c r="A45" s="24"/>
      <c r="B45" s="24"/>
      <c r="C45" s="24"/>
      <c r="D45" s="24"/>
      <c r="E45" s="5"/>
      <c r="F45" s="5"/>
    </row>
    <row r="46" spans="1:6" ht="25.5" x14ac:dyDescent="0.25">
      <c r="A46" s="20" t="s">
        <v>53</v>
      </c>
      <c r="B46" s="19" t="s">
        <v>35</v>
      </c>
      <c r="C46" s="20" t="s">
        <v>36</v>
      </c>
      <c r="D46" s="20" t="s">
        <v>33</v>
      </c>
      <c r="E46" s="20" t="s">
        <v>27</v>
      </c>
      <c r="F46" s="20" t="s">
        <v>34</v>
      </c>
    </row>
    <row r="47" spans="1:6" x14ac:dyDescent="0.25">
      <c r="A47" s="39" t="s">
        <v>1</v>
      </c>
      <c r="B47" s="103">
        <f>SUM(B48+B51+B53+B55+B62)</f>
        <v>1943292.59</v>
      </c>
      <c r="C47" s="109">
        <f t="shared" ref="C47:F47" si="7">SUM(C48+C51+C53+C55+C62)</f>
        <v>2433922.56</v>
      </c>
      <c r="D47" s="109">
        <f t="shared" si="7"/>
        <v>2464935</v>
      </c>
      <c r="E47" s="109">
        <f t="shared" si="7"/>
        <v>2464935</v>
      </c>
      <c r="F47" s="109">
        <f t="shared" si="7"/>
        <v>2464935</v>
      </c>
    </row>
    <row r="48" spans="1:6" ht="15.75" customHeight="1" x14ac:dyDescent="0.25">
      <c r="A48" s="25" t="s">
        <v>57</v>
      </c>
      <c r="B48" s="118">
        <f>SUM(B49:B50)</f>
        <v>197259.8</v>
      </c>
      <c r="C48" s="122">
        <f t="shared" ref="C48:F48" si="8">SUM(C49:C50)</f>
        <v>376057.23</v>
      </c>
      <c r="D48" s="69">
        <f t="shared" si="8"/>
        <v>364372</v>
      </c>
      <c r="E48" s="69">
        <f t="shared" si="8"/>
        <v>364372</v>
      </c>
      <c r="F48" s="69">
        <f t="shared" si="8"/>
        <v>364372</v>
      </c>
    </row>
    <row r="49" spans="1:6" x14ac:dyDescent="0.25">
      <c r="A49" s="111" t="s">
        <v>151</v>
      </c>
      <c r="B49" s="68">
        <v>13410.43</v>
      </c>
      <c r="C49" s="69">
        <v>19457.23</v>
      </c>
      <c r="D49" s="69">
        <v>3257</v>
      </c>
      <c r="E49" s="69">
        <v>3257</v>
      </c>
      <c r="F49" s="69">
        <v>3257</v>
      </c>
    </row>
    <row r="50" spans="1:6" x14ac:dyDescent="0.25">
      <c r="A50" s="17" t="s">
        <v>152</v>
      </c>
      <c r="B50" s="68">
        <v>183849.37</v>
      </c>
      <c r="C50" s="69">
        <v>356600</v>
      </c>
      <c r="D50" s="69">
        <v>361115</v>
      </c>
      <c r="E50" s="69">
        <v>361115</v>
      </c>
      <c r="F50" s="69">
        <v>361115</v>
      </c>
    </row>
    <row r="51" spans="1:6" x14ac:dyDescent="0.25">
      <c r="A51" s="25" t="s">
        <v>141</v>
      </c>
      <c r="B51" s="118">
        <f>SUM(B52)</f>
        <v>8570.16</v>
      </c>
      <c r="C51" s="122">
        <f>SUM(C52)</f>
        <v>15015</v>
      </c>
      <c r="D51" s="122">
        <f t="shared" ref="D51:F51" si="9">SUM(D52)</f>
        <v>9015</v>
      </c>
      <c r="E51" s="122">
        <f t="shared" si="9"/>
        <v>9015</v>
      </c>
      <c r="F51" s="122">
        <f t="shared" si="9"/>
        <v>9015</v>
      </c>
    </row>
    <row r="52" spans="1:6" x14ac:dyDescent="0.25">
      <c r="A52" s="111" t="s">
        <v>153</v>
      </c>
      <c r="B52" s="68">
        <v>8570.16</v>
      </c>
      <c r="C52" s="69">
        <v>15015</v>
      </c>
      <c r="D52" s="69">
        <v>9015</v>
      </c>
      <c r="E52" s="69">
        <v>9015</v>
      </c>
      <c r="F52" s="110">
        <v>9015</v>
      </c>
    </row>
    <row r="53" spans="1:6" ht="25.5" x14ac:dyDescent="0.25">
      <c r="A53" s="11" t="s">
        <v>56</v>
      </c>
      <c r="B53" s="121">
        <f>SUM(B54)</f>
        <v>53707.15</v>
      </c>
      <c r="C53" s="121">
        <f t="shared" ref="C53:F53" si="10">SUM(C54)</f>
        <v>50200</v>
      </c>
      <c r="D53" s="81">
        <f t="shared" si="10"/>
        <v>11000</v>
      </c>
      <c r="E53" s="81">
        <f t="shared" si="10"/>
        <v>11000</v>
      </c>
      <c r="F53" s="81">
        <f t="shared" si="10"/>
        <v>11000</v>
      </c>
    </row>
    <row r="54" spans="1:6" ht="25.5" x14ac:dyDescent="0.25">
      <c r="A54" s="18" t="s">
        <v>140</v>
      </c>
      <c r="B54" s="81">
        <v>53707.15</v>
      </c>
      <c r="C54" s="81">
        <v>50200</v>
      </c>
      <c r="D54" s="81">
        <v>11000</v>
      </c>
      <c r="E54" s="81">
        <v>11000</v>
      </c>
      <c r="F54" s="81">
        <v>11000</v>
      </c>
    </row>
    <row r="55" spans="1:6" x14ac:dyDescent="0.25">
      <c r="A55" s="39" t="s">
        <v>54</v>
      </c>
      <c r="B55" s="121">
        <f>SUM(B56+B61)</f>
        <v>1683145.4100000001</v>
      </c>
      <c r="C55" s="121">
        <f t="shared" ref="C55:F55" si="11">SUM(C56+C61)</f>
        <v>1990650.33</v>
      </c>
      <c r="D55" s="81">
        <f t="shared" si="11"/>
        <v>2078548</v>
      </c>
      <c r="E55" s="81">
        <f t="shared" si="11"/>
        <v>2078548</v>
      </c>
      <c r="F55" s="81">
        <f t="shared" si="11"/>
        <v>2078548</v>
      </c>
    </row>
    <row r="56" spans="1:6" x14ac:dyDescent="0.25">
      <c r="A56" s="13" t="s">
        <v>55</v>
      </c>
      <c r="B56" s="81">
        <f>SUM(B57:B60)</f>
        <v>1614073.2100000002</v>
      </c>
      <c r="C56" s="81">
        <f t="shared" ref="C56:F56" si="12">SUM(C57:C60)</f>
        <v>1861126</v>
      </c>
      <c r="D56" s="81">
        <f t="shared" si="12"/>
        <v>1960098</v>
      </c>
      <c r="E56" s="81">
        <f t="shared" si="12"/>
        <v>1960098</v>
      </c>
      <c r="F56" s="81">
        <f t="shared" si="12"/>
        <v>1960098</v>
      </c>
    </row>
    <row r="57" spans="1:6" x14ac:dyDescent="0.25">
      <c r="A57" s="115" t="s">
        <v>143</v>
      </c>
      <c r="B57" s="81">
        <v>1522936.61</v>
      </c>
      <c r="C57" s="81">
        <v>1740563</v>
      </c>
      <c r="D57" s="69">
        <v>1852807</v>
      </c>
      <c r="E57" s="81">
        <v>1852807</v>
      </c>
      <c r="F57" s="81">
        <v>1852807</v>
      </c>
    </row>
    <row r="58" spans="1:6" ht="25.5" x14ac:dyDescent="0.25">
      <c r="A58" s="115" t="s">
        <v>150</v>
      </c>
      <c r="B58" s="81">
        <v>83110.080000000002</v>
      </c>
      <c r="C58" s="81">
        <v>98000</v>
      </c>
      <c r="D58" s="81">
        <v>98000</v>
      </c>
      <c r="E58" s="81">
        <v>98000</v>
      </c>
      <c r="F58" s="81">
        <v>98000</v>
      </c>
    </row>
    <row r="59" spans="1:6" ht="38.25" x14ac:dyDescent="0.25">
      <c r="A59" s="115" t="s">
        <v>145</v>
      </c>
      <c r="B59" s="81">
        <v>4006.69</v>
      </c>
      <c r="C59" s="81">
        <v>9291</v>
      </c>
      <c r="D59" s="81">
        <v>9291</v>
      </c>
      <c r="E59" s="81">
        <v>9291</v>
      </c>
      <c r="F59" s="81">
        <v>9291</v>
      </c>
    </row>
    <row r="60" spans="1:6" ht="38.25" x14ac:dyDescent="0.25">
      <c r="A60" s="115" t="s">
        <v>144</v>
      </c>
      <c r="B60" s="81">
        <v>4019.83</v>
      </c>
      <c r="C60" s="81">
        <v>13272</v>
      </c>
      <c r="D60" s="81">
        <v>0</v>
      </c>
      <c r="E60" s="81">
        <v>0</v>
      </c>
      <c r="F60" s="81">
        <v>0</v>
      </c>
    </row>
    <row r="61" spans="1:6" ht="25.5" x14ac:dyDescent="0.25">
      <c r="A61" s="115" t="s">
        <v>146</v>
      </c>
      <c r="B61" s="81">
        <v>69072.2</v>
      </c>
      <c r="C61" s="81">
        <v>129524.33</v>
      </c>
      <c r="D61" s="69">
        <v>118450</v>
      </c>
      <c r="E61" s="81">
        <v>118450</v>
      </c>
      <c r="F61" s="81">
        <v>118450</v>
      </c>
    </row>
    <row r="62" spans="1:6" x14ac:dyDescent="0.25">
      <c r="A62" s="116" t="s">
        <v>147</v>
      </c>
      <c r="B62" s="118">
        <f>SUM(B63:B64)</f>
        <v>610.07000000000005</v>
      </c>
      <c r="C62" s="121">
        <f t="shared" ref="C62:F62" si="13">SUM(C63:C64)</f>
        <v>2000</v>
      </c>
      <c r="D62" s="81">
        <f t="shared" si="13"/>
        <v>2000</v>
      </c>
      <c r="E62" s="81">
        <f t="shared" si="13"/>
        <v>2000</v>
      </c>
      <c r="F62" s="81">
        <f t="shared" si="13"/>
        <v>2000</v>
      </c>
    </row>
    <row r="63" spans="1:6" x14ac:dyDescent="0.25">
      <c r="A63" s="115" t="s">
        <v>148</v>
      </c>
      <c r="B63" s="68">
        <v>610.07000000000005</v>
      </c>
      <c r="C63" s="81">
        <v>1300</v>
      </c>
      <c r="D63" s="81">
        <v>1300</v>
      </c>
      <c r="E63" s="81">
        <v>1300</v>
      </c>
      <c r="F63" s="81">
        <v>1300</v>
      </c>
    </row>
    <row r="64" spans="1:6" x14ac:dyDescent="0.25">
      <c r="A64" s="117" t="s">
        <v>149</v>
      </c>
      <c r="B64" s="68">
        <v>0</v>
      </c>
      <c r="C64" s="81">
        <v>700</v>
      </c>
      <c r="D64" s="81">
        <v>700</v>
      </c>
      <c r="E64" s="81">
        <v>700</v>
      </c>
      <c r="F64" s="81">
        <v>700</v>
      </c>
    </row>
  </sheetData>
  <mergeCells count="5">
    <mergeCell ref="A17:F17"/>
    <mergeCell ref="A19:F19"/>
    <mergeCell ref="A21:F21"/>
    <mergeCell ref="A44:F44"/>
    <mergeCell ref="A15:J15"/>
  </mergeCells>
  <pageMargins left="0.7" right="0.7" top="0.75" bottom="0.75" header="0.3" footer="0.3"/>
  <pageSetup paperSize="9" scal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9"/>
  <sheetViews>
    <sheetView workbookViewId="0">
      <selection activeCell="A11" sqref="A11"/>
    </sheetView>
  </sheetViews>
  <sheetFormatPr defaultRowHeight="15" x14ac:dyDescent="0.25"/>
  <cols>
    <col min="1" max="1" width="37.7109375" customWidth="1"/>
    <col min="2" max="6" width="25.28515625" customWidth="1"/>
  </cols>
  <sheetData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10" spans="1:1" x14ac:dyDescent="0.25">
      <c r="A10" t="s">
        <v>162</v>
      </c>
    </row>
    <row r="11" spans="1:1" x14ac:dyDescent="0.25">
      <c r="A11" t="s">
        <v>163</v>
      </c>
    </row>
    <row r="13" spans="1:1" x14ac:dyDescent="0.25">
      <c r="A13" t="s">
        <v>158</v>
      </c>
    </row>
    <row r="17" spans="1:10" ht="42" customHeight="1" x14ac:dyDescent="0.25">
      <c r="A17" s="149" t="s">
        <v>160</v>
      </c>
      <c r="B17" s="149"/>
      <c r="C17" s="149"/>
      <c r="D17" s="149"/>
      <c r="E17" s="149"/>
      <c r="F17" s="149"/>
      <c r="G17" s="149"/>
      <c r="H17" s="149"/>
      <c r="I17" s="149"/>
      <c r="J17" s="149"/>
    </row>
    <row r="18" spans="1:10" ht="18" customHeight="1" x14ac:dyDescent="0.25">
      <c r="A18" s="4"/>
      <c r="B18" s="4"/>
      <c r="C18" s="4"/>
      <c r="D18" s="4"/>
      <c r="E18" s="4"/>
      <c r="F18" s="4"/>
    </row>
    <row r="19" spans="1:10" ht="15.75" x14ac:dyDescent="0.25">
      <c r="A19" s="127" t="s">
        <v>19</v>
      </c>
      <c r="B19" s="127"/>
      <c r="C19" s="127"/>
      <c r="D19" s="127"/>
      <c r="E19" s="128"/>
      <c r="F19" s="128"/>
    </row>
    <row r="20" spans="1:10" ht="18" x14ac:dyDescent="0.25">
      <c r="A20" s="4"/>
      <c r="B20" s="4"/>
      <c r="C20" s="4"/>
      <c r="D20" s="4"/>
      <c r="E20" s="5"/>
      <c r="F20" s="5"/>
    </row>
    <row r="21" spans="1:10" ht="18" customHeight="1" x14ac:dyDescent="0.25">
      <c r="A21" s="127" t="s">
        <v>4</v>
      </c>
      <c r="B21" s="129"/>
      <c r="C21" s="129"/>
      <c r="D21" s="129"/>
      <c r="E21" s="129"/>
      <c r="F21" s="129"/>
    </row>
    <row r="22" spans="1:10" ht="18" x14ac:dyDescent="0.25">
      <c r="A22" s="4"/>
      <c r="B22" s="4"/>
      <c r="C22" s="4"/>
      <c r="D22" s="4"/>
      <c r="E22" s="5"/>
      <c r="F22" s="5"/>
    </row>
    <row r="23" spans="1:10" ht="15.75" x14ac:dyDescent="0.25">
      <c r="A23" s="127" t="s">
        <v>14</v>
      </c>
      <c r="B23" s="148"/>
      <c r="C23" s="148"/>
      <c r="D23" s="148"/>
      <c r="E23" s="148"/>
      <c r="F23" s="148"/>
    </row>
    <row r="24" spans="1:10" ht="18" x14ac:dyDescent="0.25">
      <c r="A24" s="4"/>
      <c r="B24" s="4"/>
      <c r="C24" s="4"/>
      <c r="D24" s="4"/>
      <c r="E24" s="5"/>
      <c r="F24" s="5"/>
    </row>
    <row r="25" spans="1:10" ht="25.5" x14ac:dyDescent="0.25">
      <c r="A25" s="20" t="s">
        <v>53</v>
      </c>
      <c r="B25" s="19" t="s">
        <v>35</v>
      </c>
      <c r="C25" s="20" t="s">
        <v>36</v>
      </c>
      <c r="D25" s="20" t="s">
        <v>33</v>
      </c>
      <c r="E25" s="20" t="s">
        <v>27</v>
      </c>
      <c r="F25" s="20" t="s">
        <v>34</v>
      </c>
    </row>
    <row r="26" spans="1:10" ht="15.75" customHeight="1" x14ac:dyDescent="0.25">
      <c r="A26" s="11" t="s">
        <v>15</v>
      </c>
      <c r="B26" s="68">
        <f>SUM(B27)</f>
        <v>193292.59</v>
      </c>
      <c r="C26" s="69">
        <f t="shared" ref="C26:F28" si="0">SUM(C27)</f>
        <v>2433922.56</v>
      </c>
      <c r="D26" s="69">
        <f t="shared" si="0"/>
        <v>2465835</v>
      </c>
      <c r="E26" s="69">
        <f t="shared" si="0"/>
        <v>2465835</v>
      </c>
      <c r="F26" s="69">
        <f t="shared" si="0"/>
        <v>2465835</v>
      </c>
    </row>
    <row r="27" spans="1:10" ht="15.75" customHeight="1" x14ac:dyDescent="0.25">
      <c r="A27" s="11" t="s">
        <v>154</v>
      </c>
      <c r="B27" s="68">
        <f>SUM(B28)</f>
        <v>193292.59</v>
      </c>
      <c r="C27" s="69">
        <f t="shared" si="0"/>
        <v>2433922.56</v>
      </c>
      <c r="D27" s="69">
        <f t="shared" si="0"/>
        <v>2465835</v>
      </c>
      <c r="E27" s="69">
        <f t="shared" si="0"/>
        <v>2465835</v>
      </c>
      <c r="F27" s="69">
        <f t="shared" si="0"/>
        <v>2465835</v>
      </c>
    </row>
    <row r="28" spans="1:10" ht="25.5" x14ac:dyDescent="0.25">
      <c r="A28" s="124" t="s">
        <v>155</v>
      </c>
      <c r="B28" s="68">
        <f>SUM(B29)</f>
        <v>193292.59</v>
      </c>
      <c r="C28" s="69">
        <f t="shared" si="0"/>
        <v>2433922.56</v>
      </c>
      <c r="D28" s="69">
        <f t="shared" si="0"/>
        <v>2465835</v>
      </c>
      <c r="E28" s="69">
        <f t="shared" si="0"/>
        <v>2465835</v>
      </c>
      <c r="F28" s="69">
        <f t="shared" si="0"/>
        <v>2465835</v>
      </c>
    </row>
    <row r="29" spans="1:10" x14ac:dyDescent="0.25">
      <c r="A29" s="17" t="s">
        <v>156</v>
      </c>
      <c r="B29" s="68">
        <v>193292.59</v>
      </c>
      <c r="C29" s="69">
        <v>2433922.56</v>
      </c>
      <c r="D29" s="69">
        <v>2465835</v>
      </c>
      <c r="E29" s="69">
        <v>2465835</v>
      </c>
      <c r="F29" s="69">
        <v>2465835</v>
      </c>
    </row>
  </sheetData>
  <mergeCells count="4">
    <mergeCell ref="A19:F19"/>
    <mergeCell ref="A21:F21"/>
    <mergeCell ref="A23:F23"/>
    <mergeCell ref="A17:J17"/>
  </mergeCells>
  <pageMargins left="0.7" right="0.7" top="0.75" bottom="0.75" header="0.3" footer="0.3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7"/>
  <sheetViews>
    <sheetView workbookViewId="0">
      <selection activeCell="B11" sqref="B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5" spans="1:10" x14ac:dyDescent="0.25">
      <c r="A5" t="s">
        <v>128</v>
      </c>
    </row>
    <row r="6" spans="1:10" x14ac:dyDescent="0.25">
      <c r="A6" t="s">
        <v>129</v>
      </c>
    </row>
    <row r="7" spans="1:10" x14ac:dyDescent="0.25">
      <c r="A7" t="s">
        <v>130</v>
      </c>
    </row>
    <row r="8" spans="1:10" x14ac:dyDescent="0.25">
      <c r="A8" t="s">
        <v>131</v>
      </c>
    </row>
    <row r="10" spans="1:10" x14ac:dyDescent="0.25">
      <c r="A10" t="s">
        <v>162</v>
      </c>
    </row>
    <row r="11" spans="1:10" x14ac:dyDescent="0.25">
      <c r="A11" t="s">
        <v>163</v>
      </c>
    </row>
    <row r="13" spans="1:10" x14ac:dyDescent="0.25">
      <c r="A13" t="s">
        <v>158</v>
      </c>
    </row>
    <row r="14" spans="1:10" ht="42" customHeight="1" x14ac:dyDescent="0.25">
      <c r="A14" s="127" t="s">
        <v>160</v>
      </c>
      <c r="B14" s="127"/>
      <c r="C14" s="127"/>
      <c r="D14" s="127"/>
      <c r="E14" s="127"/>
      <c r="F14" s="127"/>
      <c r="G14" s="127"/>
      <c r="H14" s="127"/>
      <c r="I14" s="127"/>
      <c r="J14" s="127"/>
    </row>
    <row r="15" spans="1:10" ht="18" customHeight="1" x14ac:dyDescent="0.25">
      <c r="A15" s="4"/>
      <c r="B15" s="4"/>
      <c r="C15" s="4"/>
      <c r="D15" s="4"/>
      <c r="E15" s="4"/>
      <c r="F15" s="4"/>
      <c r="G15" s="4"/>
      <c r="H15" s="4"/>
    </row>
    <row r="16" spans="1:10" ht="15.75" customHeight="1" x14ac:dyDescent="0.25">
      <c r="A16" s="127" t="s">
        <v>19</v>
      </c>
      <c r="B16" s="127"/>
      <c r="C16" s="127"/>
      <c r="D16" s="127"/>
      <c r="E16" s="127"/>
      <c r="F16" s="127"/>
      <c r="G16" s="127"/>
      <c r="H16" s="127"/>
    </row>
    <row r="17" spans="1:8" ht="18" x14ac:dyDescent="0.25">
      <c r="A17" s="4"/>
      <c r="B17" s="4"/>
      <c r="C17" s="4"/>
      <c r="D17" s="4"/>
      <c r="E17" s="4"/>
      <c r="F17" s="4"/>
      <c r="G17" s="5"/>
      <c r="H17" s="5"/>
    </row>
    <row r="18" spans="1:8" ht="18" customHeight="1" x14ac:dyDescent="0.25">
      <c r="A18" s="127" t="s">
        <v>61</v>
      </c>
      <c r="B18" s="127"/>
      <c r="C18" s="127"/>
      <c r="D18" s="127"/>
      <c r="E18" s="127"/>
      <c r="F18" s="127"/>
      <c r="G18" s="127"/>
      <c r="H18" s="127"/>
    </row>
    <row r="19" spans="1:8" ht="18" x14ac:dyDescent="0.25">
      <c r="A19" s="4"/>
      <c r="B19" s="4"/>
      <c r="C19" s="4"/>
      <c r="D19" s="4"/>
      <c r="E19" s="4"/>
      <c r="F19" s="4"/>
      <c r="G19" s="5"/>
      <c r="H19" s="5"/>
    </row>
    <row r="20" spans="1:8" ht="25.5" x14ac:dyDescent="0.25">
      <c r="A20" s="20" t="s">
        <v>5</v>
      </c>
      <c r="B20" s="19" t="s">
        <v>6</v>
      </c>
      <c r="C20" s="19" t="s">
        <v>32</v>
      </c>
      <c r="D20" s="19" t="s">
        <v>35</v>
      </c>
      <c r="E20" s="20" t="s">
        <v>36</v>
      </c>
      <c r="F20" s="20" t="s">
        <v>33</v>
      </c>
      <c r="G20" s="20" t="s">
        <v>27</v>
      </c>
      <c r="H20" s="20" t="s">
        <v>34</v>
      </c>
    </row>
    <row r="21" spans="1:8" x14ac:dyDescent="0.25">
      <c r="A21" s="37"/>
      <c r="B21" s="38"/>
      <c r="C21" s="36" t="s">
        <v>63</v>
      </c>
      <c r="D21" s="38"/>
      <c r="E21" s="37"/>
      <c r="F21" s="37"/>
      <c r="G21" s="37"/>
      <c r="H21" s="37"/>
    </row>
    <row r="22" spans="1:8" ht="25.5" x14ac:dyDescent="0.25">
      <c r="A22" s="11">
        <v>8</v>
      </c>
      <c r="B22" s="11"/>
      <c r="C22" s="11" t="s">
        <v>16</v>
      </c>
      <c r="D22" s="8"/>
      <c r="E22" s="9"/>
      <c r="F22" s="9"/>
      <c r="G22" s="9"/>
      <c r="H22" s="9"/>
    </row>
    <row r="23" spans="1:8" x14ac:dyDescent="0.25">
      <c r="A23" s="11"/>
      <c r="B23" s="16">
        <v>84</v>
      </c>
      <c r="C23" s="16" t="s">
        <v>23</v>
      </c>
      <c r="D23" s="8"/>
      <c r="E23" s="9"/>
      <c r="F23" s="9"/>
      <c r="G23" s="9"/>
      <c r="H23" s="9"/>
    </row>
    <row r="24" spans="1:8" x14ac:dyDescent="0.25">
      <c r="A24" s="11"/>
      <c r="B24" s="16"/>
      <c r="C24" s="40"/>
      <c r="D24" s="8"/>
      <c r="E24" s="9"/>
      <c r="F24" s="9"/>
      <c r="G24" s="9"/>
      <c r="H24" s="9"/>
    </row>
    <row r="25" spans="1:8" x14ac:dyDescent="0.25">
      <c r="A25" s="11"/>
      <c r="B25" s="16"/>
      <c r="C25" s="36" t="s">
        <v>66</v>
      </c>
      <c r="D25" s="8"/>
      <c r="E25" s="9"/>
      <c r="F25" s="9"/>
      <c r="G25" s="9"/>
      <c r="H25" s="9"/>
    </row>
    <row r="26" spans="1:8" ht="25.5" x14ac:dyDescent="0.25">
      <c r="A26" s="14">
        <v>5</v>
      </c>
      <c r="B26" s="15"/>
      <c r="C26" s="25" t="s">
        <v>17</v>
      </c>
      <c r="D26" s="8"/>
      <c r="E26" s="9"/>
      <c r="F26" s="9"/>
      <c r="G26" s="9"/>
      <c r="H26" s="9"/>
    </row>
    <row r="27" spans="1:8" ht="25.5" x14ac:dyDescent="0.25">
      <c r="A27" s="16"/>
      <c r="B27" s="16">
        <v>54</v>
      </c>
      <c r="C27" s="26" t="s">
        <v>24</v>
      </c>
      <c r="D27" s="8"/>
      <c r="E27" s="9"/>
      <c r="F27" s="9"/>
      <c r="G27" s="9"/>
      <c r="H27" s="10"/>
    </row>
  </sheetData>
  <mergeCells count="3">
    <mergeCell ref="A16:H16"/>
    <mergeCell ref="A18:H18"/>
    <mergeCell ref="A14:J14"/>
  </mergeCells>
  <pageMargins left="0.7" right="0.7" top="0.75" bottom="0.75" header="0.3" footer="0.3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30"/>
  <sheetViews>
    <sheetView workbookViewId="0">
      <selection activeCell="A11" sqref="A11"/>
    </sheetView>
  </sheetViews>
  <sheetFormatPr defaultRowHeight="15" x14ac:dyDescent="0.25"/>
  <cols>
    <col min="1" max="6" width="25.28515625" customWidth="1"/>
  </cols>
  <sheetData>
    <row r="4" spans="1:10" ht="15.75" customHeight="1" x14ac:dyDescent="0.25"/>
    <row r="5" spans="1:10" ht="15.75" customHeight="1" x14ac:dyDescent="0.25">
      <c r="A5" t="s">
        <v>128</v>
      </c>
    </row>
    <row r="6" spans="1:10" ht="15.75" customHeight="1" x14ac:dyDescent="0.25">
      <c r="A6" t="s">
        <v>129</v>
      </c>
    </row>
    <row r="7" spans="1:10" ht="15.75" customHeight="1" x14ac:dyDescent="0.25">
      <c r="A7" t="s">
        <v>130</v>
      </c>
    </row>
    <row r="8" spans="1:10" ht="15.75" customHeight="1" x14ac:dyDescent="0.25">
      <c r="A8" t="s">
        <v>131</v>
      </c>
    </row>
    <row r="9" spans="1:10" ht="15.75" customHeight="1" x14ac:dyDescent="0.25"/>
    <row r="10" spans="1:10" ht="15.75" customHeight="1" x14ac:dyDescent="0.25">
      <c r="A10" t="s">
        <v>162</v>
      </c>
    </row>
    <row r="11" spans="1:10" x14ac:dyDescent="0.25">
      <c r="A11" t="s">
        <v>163</v>
      </c>
    </row>
    <row r="13" spans="1:10" x14ac:dyDescent="0.25">
      <c r="A13" t="s">
        <v>158</v>
      </c>
    </row>
    <row r="15" spans="1:10" ht="42" customHeight="1" x14ac:dyDescent="0.25">
      <c r="A15" s="127" t="s">
        <v>160</v>
      </c>
      <c r="B15" s="127"/>
      <c r="C15" s="127"/>
      <c r="D15" s="127"/>
      <c r="E15" s="127"/>
      <c r="F15" s="127"/>
      <c r="G15" s="127"/>
      <c r="H15" s="127"/>
      <c r="I15" s="127"/>
      <c r="J15" s="127"/>
    </row>
    <row r="16" spans="1:10" ht="18" customHeight="1" x14ac:dyDescent="0.25">
      <c r="A16" s="24"/>
      <c r="B16" s="24"/>
      <c r="C16" s="24"/>
      <c r="D16" s="24"/>
      <c r="E16" s="24"/>
      <c r="F16" s="24"/>
    </row>
    <row r="17" spans="1:6" ht="15.75" customHeight="1" x14ac:dyDescent="0.25">
      <c r="A17" s="127" t="s">
        <v>19</v>
      </c>
      <c r="B17" s="127"/>
      <c r="C17" s="127"/>
      <c r="D17" s="127"/>
      <c r="E17" s="127"/>
      <c r="F17" s="127"/>
    </row>
    <row r="18" spans="1:6" ht="18" x14ac:dyDescent="0.25">
      <c r="A18" s="24"/>
      <c r="B18" s="24"/>
      <c r="C18" s="24"/>
      <c r="D18" s="24"/>
      <c r="E18" s="5"/>
      <c r="F18" s="5"/>
    </row>
    <row r="19" spans="1:6" ht="18" customHeight="1" x14ac:dyDescent="0.25">
      <c r="A19" s="127" t="s">
        <v>62</v>
      </c>
      <c r="B19" s="127"/>
      <c r="C19" s="127"/>
      <c r="D19" s="127"/>
      <c r="E19" s="127"/>
      <c r="F19" s="127"/>
    </row>
    <row r="20" spans="1:6" ht="18" x14ac:dyDescent="0.25">
      <c r="A20" s="24"/>
      <c r="B20" s="24"/>
      <c r="C20" s="24"/>
      <c r="D20" s="24"/>
      <c r="E20" s="5"/>
      <c r="F20" s="5"/>
    </row>
    <row r="21" spans="1:6" ht="25.5" x14ac:dyDescent="0.25">
      <c r="A21" s="19" t="s">
        <v>53</v>
      </c>
      <c r="B21" s="19" t="s">
        <v>35</v>
      </c>
      <c r="C21" s="20" t="s">
        <v>36</v>
      </c>
      <c r="D21" s="20" t="s">
        <v>33</v>
      </c>
      <c r="E21" s="20" t="s">
        <v>27</v>
      </c>
      <c r="F21" s="20" t="s">
        <v>34</v>
      </c>
    </row>
    <row r="22" spans="1:6" x14ac:dyDescent="0.25">
      <c r="A22" s="11" t="s">
        <v>63</v>
      </c>
      <c r="B22" s="8"/>
      <c r="C22" s="9"/>
      <c r="D22" s="9"/>
      <c r="E22" s="9"/>
      <c r="F22" s="9"/>
    </row>
    <row r="23" spans="1:6" ht="25.5" x14ac:dyDescent="0.25">
      <c r="A23" s="11" t="s">
        <v>64</v>
      </c>
      <c r="B23" s="8"/>
      <c r="C23" s="9"/>
      <c r="D23" s="9"/>
      <c r="E23" s="9"/>
      <c r="F23" s="9"/>
    </row>
    <row r="24" spans="1:6" ht="25.5" x14ac:dyDescent="0.25">
      <c r="A24" s="18" t="s">
        <v>65</v>
      </c>
      <c r="B24" s="8"/>
      <c r="C24" s="9"/>
      <c r="D24" s="9"/>
      <c r="E24" s="9"/>
      <c r="F24" s="9"/>
    </row>
    <row r="25" spans="1:6" x14ac:dyDescent="0.25">
      <c r="A25" s="18"/>
      <c r="B25" s="8"/>
      <c r="C25" s="9"/>
      <c r="D25" s="9"/>
      <c r="E25" s="9"/>
      <c r="F25" s="9"/>
    </row>
    <row r="26" spans="1:6" x14ac:dyDescent="0.25">
      <c r="A26" s="11" t="s">
        <v>66</v>
      </c>
      <c r="B26" s="8"/>
      <c r="C26" s="9"/>
      <c r="D26" s="9"/>
      <c r="E26" s="9"/>
      <c r="F26" s="9"/>
    </row>
    <row r="27" spans="1:6" x14ac:dyDescent="0.25">
      <c r="A27" s="25" t="s">
        <v>57</v>
      </c>
      <c r="B27" s="8"/>
      <c r="C27" s="9"/>
      <c r="D27" s="9"/>
      <c r="E27" s="9"/>
      <c r="F27" s="9"/>
    </row>
    <row r="28" spans="1:6" x14ac:dyDescent="0.25">
      <c r="A28" s="13" t="s">
        <v>58</v>
      </c>
      <c r="B28" s="8"/>
      <c r="C28" s="9"/>
      <c r="D28" s="9"/>
      <c r="E28" s="9"/>
      <c r="F28" s="10"/>
    </row>
    <row r="29" spans="1:6" x14ac:dyDescent="0.25">
      <c r="A29" s="25" t="s">
        <v>59</v>
      </c>
      <c r="B29" s="8"/>
      <c r="C29" s="9"/>
      <c r="D29" s="9"/>
      <c r="E29" s="9"/>
      <c r="F29" s="10"/>
    </row>
    <row r="30" spans="1:6" x14ac:dyDescent="0.25">
      <c r="A30" s="13" t="s">
        <v>60</v>
      </c>
      <c r="B30" s="8"/>
      <c r="C30" s="9"/>
      <c r="D30" s="9"/>
      <c r="E30" s="9"/>
      <c r="F30" s="10"/>
    </row>
  </sheetData>
  <mergeCells count="3">
    <mergeCell ref="A17:F17"/>
    <mergeCell ref="A19:F19"/>
    <mergeCell ref="A15:J15"/>
  </mergeCells>
  <pageMargins left="0.7" right="0.7" top="0.75" bottom="0.75" header="0.3" footer="0.3"/>
  <pageSetup paperSize="9"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46"/>
  <sheetViews>
    <sheetView topLeftCell="A85" workbookViewId="0">
      <selection activeCell="A11" sqref="A11"/>
    </sheetView>
  </sheetViews>
  <sheetFormatPr defaultRowHeight="15" x14ac:dyDescent="0.25"/>
  <cols>
    <col min="1" max="1" width="7.42578125" customWidth="1"/>
    <col min="2" max="2" width="8.42578125" customWidth="1"/>
    <col min="3" max="3" width="8.7109375" customWidth="1"/>
    <col min="4" max="4" width="34.140625" customWidth="1"/>
    <col min="5" max="5" width="25.28515625" customWidth="1"/>
    <col min="6" max="6" width="20.28515625" customWidth="1"/>
    <col min="7" max="7" width="17.5703125" style="95" customWidth="1"/>
    <col min="8" max="8" width="20.140625" customWidth="1"/>
    <col min="9" max="9" width="21" customWidth="1"/>
  </cols>
  <sheetData>
    <row r="5" spans="1:9" x14ac:dyDescent="0.25">
      <c r="A5" t="s">
        <v>128</v>
      </c>
    </row>
    <row r="6" spans="1:9" x14ac:dyDescent="0.25">
      <c r="A6" t="s">
        <v>129</v>
      </c>
    </row>
    <row r="7" spans="1:9" x14ac:dyDescent="0.25">
      <c r="A7" t="s">
        <v>130</v>
      </c>
    </row>
    <row r="8" spans="1:9" x14ac:dyDescent="0.25">
      <c r="A8" t="s">
        <v>131</v>
      </c>
    </row>
    <row r="10" spans="1:9" x14ac:dyDescent="0.25">
      <c r="A10" t="s">
        <v>162</v>
      </c>
    </row>
    <row r="11" spans="1:9" x14ac:dyDescent="0.25">
      <c r="A11" t="s">
        <v>163</v>
      </c>
    </row>
    <row r="13" spans="1:9" x14ac:dyDescent="0.25">
      <c r="A13" t="s">
        <v>158</v>
      </c>
    </row>
    <row r="15" spans="1:9" ht="42" customHeight="1" x14ac:dyDescent="0.25">
      <c r="A15" s="204" t="s">
        <v>161</v>
      </c>
      <c r="B15" s="204"/>
      <c r="C15" s="204"/>
      <c r="D15" s="204"/>
      <c r="E15" s="204"/>
      <c r="F15" s="204"/>
      <c r="G15" s="204"/>
      <c r="H15" s="204"/>
      <c r="I15" s="204"/>
    </row>
    <row r="16" spans="1:9" ht="18" x14ac:dyDescent="0.25">
      <c r="A16" s="61"/>
      <c r="B16" s="61"/>
      <c r="C16" s="61"/>
      <c r="D16" s="61"/>
      <c r="E16" s="61"/>
      <c r="F16" s="61"/>
      <c r="G16" s="62"/>
      <c r="H16" s="63"/>
      <c r="I16" s="63"/>
    </row>
    <row r="17" spans="1:9" ht="18" customHeight="1" x14ac:dyDescent="0.25">
      <c r="A17" s="204" t="s">
        <v>18</v>
      </c>
      <c r="B17" s="129"/>
      <c r="C17" s="129"/>
      <c r="D17" s="129"/>
      <c r="E17" s="129"/>
      <c r="F17" s="129"/>
      <c r="G17" s="129"/>
      <c r="H17" s="129"/>
      <c r="I17" s="129"/>
    </row>
    <row r="18" spans="1:9" ht="18" x14ac:dyDescent="0.25">
      <c r="A18" s="61"/>
      <c r="B18" s="61"/>
      <c r="C18" s="61"/>
      <c r="D18" s="61"/>
      <c r="E18" s="61"/>
      <c r="F18" s="61"/>
      <c r="G18" s="62"/>
      <c r="H18" s="63"/>
      <c r="I18" s="63"/>
    </row>
    <row r="19" spans="1:9" ht="25.5" x14ac:dyDescent="0.25">
      <c r="A19" s="205" t="s">
        <v>20</v>
      </c>
      <c r="B19" s="206"/>
      <c r="C19" s="207"/>
      <c r="D19" s="64" t="s">
        <v>21</v>
      </c>
      <c r="E19" s="64" t="s">
        <v>35</v>
      </c>
      <c r="F19" s="65" t="s">
        <v>36</v>
      </c>
      <c r="G19" s="66" t="s">
        <v>33</v>
      </c>
      <c r="H19" s="65" t="s">
        <v>27</v>
      </c>
      <c r="I19" s="65" t="s">
        <v>34</v>
      </c>
    </row>
    <row r="20" spans="1:9" ht="25.5" x14ac:dyDescent="0.25">
      <c r="A20" s="208" t="s">
        <v>76</v>
      </c>
      <c r="B20" s="209"/>
      <c r="C20" s="210"/>
      <c r="D20" s="67" t="s">
        <v>77</v>
      </c>
      <c r="E20" s="68">
        <f>SUM(E21+E26+E50+E55+E91+E103+E109)</f>
        <v>1943292.59</v>
      </c>
      <c r="F20" s="69">
        <f t="shared" ref="F20:I20" si="0">SUM(F21+F26+F50+F55+F91+F103+F109)</f>
        <v>2433922.56</v>
      </c>
      <c r="G20" s="70">
        <f t="shared" si="0"/>
        <v>2464935</v>
      </c>
      <c r="H20" s="69">
        <f t="shared" si="0"/>
        <v>2464935</v>
      </c>
      <c r="I20" s="69">
        <f t="shared" si="0"/>
        <v>2464935</v>
      </c>
    </row>
    <row r="21" spans="1:9" ht="31.5" customHeight="1" x14ac:dyDescent="0.25">
      <c r="A21" s="189" t="s">
        <v>78</v>
      </c>
      <c r="B21" s="190"/>
      <c r="C21" s="191"/>
      <c r="D21" s="67" t="s">
        <v>79</v>
      </c>
      <c r="E21" s="68">
        <f>SUM(E23)</f>
        <v>1237.6400000000001</v>
      </c>
      <c r="F21" s="69">
        <f t="shared" ref="F21:I21" si="1">SUM(F23)</f>
        <v>1930</v>
      </c>
      <c r="G21" s="70">
        <f t="shared" si="1"/>
        <v>1930</v>
      </c>
      <c r="H21" s="69">
        <f t="shared" si="1"/>
        <v>1930</v>
      </c>
      <c r="I21" s="69">
        <f t="shared" si="1"/>
        <v>1930</v>
      </c>
    </row>
    <row r="22" spans="1:9" x14ac:dyDescent="0.25">
      <c r="A22" s="177" t="s">
        <v>80</v>
      </c>
      <c r="B22" s="178"/>
      <c r="C22" s="179"/>
      <c r="D22" s="71" t="s">
        <v>81</v>
      </c>
      <c r="E22" s="68">
        <f>SUM(E23)</f>
        <v>1237.6400000000001</v>
      </c>
      <c r="F22" s="69">
        <f t="shared" ref="F22:I22" si="2">SUM(F23)</f>
        <v>1930</v>
      </c>
      <c r="G22" s="70">
        <f t="shared" si="2"/>
        <v>1930</v>
      </c>
      <c r="H22" s="69">
        <f t="shared" si="2"/>
        <v>1930</v>
      </c>
      <c r="I22" s="72">
        <f t="shared" si="2"/>
        <v>1930</v>
      </c>
    </row>
    <row r="23" spans="1:9" x14ac:dyDescent="0.25">
      <c r="A23" s="211">
        <v>3</v>
      </c>
      <c r="B23" s="212"/>
      <c r="C23" s="213"/>
      <c r="D23" s="73" t="s">
        <v>10</v>
      </c>
      <c r="E23" s="68">
        <f>SUM(E24:E25)</f>
        <v>1237.6400000000001</v>
      </c>
      <c r="F23" s="69">
        <f>SUM(F24:F25)</f>
        <v>1930</v>
      </c>
      <c r="G23" s="70">
        <f t="shared" ref="G23:I23" si="3">SUM(G24:G25)</f>
        <v>1930</v>
      </c>
      <c r="H23" s="69">
        <f t="shared" si="3"/>
        <v>1930</v>
      </c>
      <c r="I23" s="72">
        <f t="shared" si="3"/>
        <v>1930</v>
      </c>
    </row>
    <row r="24" spans="1:9" x14ac:dyDescent="0.25">
      <c r="A24" s="211">
        <v>31</v>
      </c>
      <c r="B24" s="212"/>
      <c r="C24" s="213"/>
      <c r="D24" s="73" t="s">
        <v>11</v>
      </c>
      <c r="E24" s="68">
        <v>0</v>
      </c>
      <c r="F24" s="69">
        <v>0</v>
      </c>
      <c r="G24" s="70">
        <v>0</v>
      </c>
      <c r="H24" s="69">
        <v>0</v>
      </c>
      <c r="I24" s="72">
        <v>0</v>
      </c>
    </row>
    <row r="25" spans="1:9" x14ac:dyDescent="0.25">
      <c r="A25" s="211">
        <v>32</v>
      </c>
      <c r="B25" s="212"/>
      <c r="C25" s="213"/>
      <c r="D25" s="73" t="s">
        <v>22</v>
      </c>
      <c r="E25" s="68">
        <v>1237.6400000000001</v>
      </c>
      <c r="F25" s="69">
        <v>1930</v>
      </c>
      <c r="G25" s="70">
        <v>1930</v>
      </c>
      <c r="H25" s="69">
        <f>SUM(G25)</f>
        <v>1930</v>
      </c>
      <c r="I25" s="72">
        <f>SUM(G25)</f>
        <v>1930</v>
      </c>
    </row>
    <row r="26" spans="1:9" ht="33.75" customHeight="1" x14ac:dyDescent="0.25">
      <c r="A26" s="189" t="s">
        <v>134</v>
      </c>
      <c r="B26" s="214"/>
      <c r="C26" s="215"/>
      <c r="D26" s="67" t="s">
        <v>82</v>
      </c>
      <c r="E26" s="74">
        <f>SUM(E27+E31+E36+E46)</f>
        <v>83109.259999999995</v>
      </c>
      <c r="F26" s="69">
        <f t="shared" ref="F26:I26" si="4">SUM(F27+F31+F36+F46)</f>
        <v>169463</v>
      </c>
      <c r="G26" s="70">
        <f t="shared" si="4"/>
        <v>134291</v>
      </c>
      <c r="H26" s="69">
        <f t="shared" si="4"/>
        <v>134291</v>
      </c>
      <c r="I26" s="72">
        <f t="shared" si="4"/>
        <v>134291</v>
      </c>
    </row>
    <row r="27" spans="1:9" x14ac:dyDescent="0.25">
      <c r="A27" s="177" t="s">
        <v>80</v>
      </c>
      <c r="B27" s="178"/>
      <c r="C27" s="179"/>
      <c r="D27" s="73" t="s">
        <v>81</v>
      </c>
      <c r="E27" s="68">
        <f>SUM(E29:E30)</f>
        <v>494.2</v>
      </c>
      <c r="F27" s="69">
        <f t="shared" ref="F27:I27" si="5">SUM(F29:F30)</f>
        <v>0</v>
      </c>
      <c r="G27" s="70">
        <f t="shared" si="5"/>
        <v>0</v>
      </c>
      <c r="H27" s="69">
        <f t="shared" si="5"/>
        <v>0</v>
      </c>
      <c r="I27" s="72">
        <f t="shared" si="5"/>
        <v>0</v>
      </c>
    </row>
    <row r="28" spans="1:9" x14ac:dyDescent="0.25">
      <c r="A28" s="180">
        <v>3</v>
      </c>
      <c r="B28" s="181"/>
      <c r="C28" s="182"/>
      <c r="D28" s="73" t="s">
        <v>10</v>
      </c>
      <c r="E28" s="68">
        <f>SUM(E29:E30)</f>
        <v>494.2</v>
      </c>
      <c r="F28" s="69">
        <v>0</v>
      </c>
      <c r="G28" s="70">
        <f t="shared" ref="G28:I28" si="6">SUM(G29:G30)</f>
        <v>0</v>
      </c>
      <c r="H28" s="69">
        <f t="shared" si="6"/>
        <v>0</v>
      </c>
      <c r="I28" s="72">
        <f t="shared" si="6"/>
        <v>0</v>
      </c>
    </row>
    <row r="29" spans="1:9" x14ac:dyDescent="0.25">
      <c r="A29" s="180">
        <v>31</v>
      </c>
      <c r="B29" s="181"/>
      <c r="C29" s="182"/>
      <c r="D29" s="73" t="s">
        <v>11</v>
      </c>
      <c r="E29" s="68">
        <v>0</v>
      </c>
      <c r="F29" s="69">
        <v>0</v>
      </c>
      <c r="G29" s="70">
        <v>0</v>
      </c>
      <c r="H29" s="69">
        <v>0</v>
      </c>
      <c r="I29" s="72">
        <v>0</v>
      </c>
    </row>
    <row r="30" spans="1:9" x14ac:dyDescent="0.25">
      <c r="A30" s="180">
        <v>32</v>
      </c>
      <c r="B30" s="181"/>
      <c r="C30" s="182"/>
      <c r="D30" s="73" t="s">
        <v>22</v>
      </c>
      <c r="E30" s="68">
        <v>494.2</v>
      </c>
      <c r="F30" s="69">
        <v>0</v>
      </c>
      <c r="G30" s="70">
        <v>0</v>
      </c>
      <c r="H30" s="69">
        <v>0</v>
      </c>
      <c r="I30" s="72">
        <v>0</v>
      </c>
    </row>
    <row r="31" spans="1:9" ht="25.5" x14ac:dyDescent="0.25">
      <c r="A31" s="177" t="s">
        <v>83</v>
      </c>
      <c r="B31" s="178"/>
      <c r="C31" s="179"/>
      <c r="D31" s="73" t="s">
        <v>84</v>
      </c>
      <c r="E31" s="68">
        <f>SUM(E32+E34)</f>
        <v>53707.15</v>
      </c>
      <c r="F31" s="69">
        <f>SUM(F32+F34)</f>
        <v>26900</v>
      </c>
      <c r="G31" s="70">
        <f t="shared" ref="G31:I31" si="7">SUM(G32+G34)</f>
        <v>5000</v>
      </c>
      <c r="H31" s="69">
        <f t="shared" si="7"/>
        <v>5000</v>
      </c>
      <c r="I31" s="72">
        <f t="shared" si="7"/>
        <v>5000</v>
      </c>
    </row>
    <row r="32" spans="1:9" x14ac:dyDescent="0.25">
      <c r="A32" s="180">
        <v>3</v>
      </c>
      <c r="B32" s="181"/>
      <c r="C32" s="182"/>
      <c r="D32" s="73" t="s">
        <v>10</v>
      </c>
      <c r="E32" s="68">
        <f>SUM(E33)</f>
        <v>51653.05</v>
      </c>
      <c r="F32" s="69">
        <f>SUM(F33)</f>
        <v>19000</v>
      </c>
      <c r="G32" s="70">
        <f t="shared" ref="G32:I32" si="8">SUM(G33)</f>
        <v>5000</v>
      </c>
      <c r="H32" s="69">
        <f t="shared" si="8"/>
        <v>5000</v>
      </c>
      <c r="I32" s="72">
        <f t="shared" si="8"/>
        <v>5000</v>
      </c>
    </row>
    <row r="33" spans="1:9" x14ac:dyDescent="0.25">
      <c r="A33" s="180">
        <v>32</v>
      </c>
      <c r="B33" s="181"/>
      <c r="C33" s="182"/>
      <c r="D33" s="73" t="s">
        <v>22</v>
      </c>
      <c r="E33" s="68">
        <v>51653.05</v>
      </c>
      <c r="F33" s="69">
        <v>19000</v>
      </c>
      <c r="G33" s="70">
        <v>5000</v>
      </c>
      <c r="H33" s="69">
        <v>5000</v>
      </c>
      <c r="I33" s="72">
        <v>5000</v>
      </c>
    </row>
    <row r="34" spans="1:9" ht="25.5" x14ac:dyDescent="0.25">
      <c r="A34" s="180">
        <v>4</v>
      </c>
      <c r="B34" s="181"/>
      <c r="C34" s="182"/>
      <c r="D34" s="73" t="s">
        <v>12</v>
      </c>
      <c r="E34" s="68">
        <f>SUM(E35)</f>
        <v>2054.1</v>
      </c>
      <c r="F34" s="69">
        <f>SUM(F35)</f>
        <v>7900</v>
      </c>
      <c r="G34" s="70">
        <f t="shared" ref="G34:I34" si="9">SUM(G35)</f>
        <v>0</v>
      </c>
      <c r="H34" s="69">
        <f t="shared" si="9"/>
        <v>0</v>
      </c>
      <c r="I34" s="72">
        <f t="shared" si="9"/>
        <v>0</v>
      </c>
    </row>
    <row r="35" spans="1:9" ht="25.5" x14ac:dyDescent="0.25">
      <c r="A35" s="180">
        <v>42</v>
      </c>
      <c r="B35" s="181"/>
      <c r="C35" s="182"/>
      <c r="D35" s="73" t="s">
        <v>31</v>
      </c>
      <c r="E35" s="68">
        <v>2054.1</v>
      </c>
      <c r="F35" s="69">
        <v>7900</v>
      </c>
      <c r="G35" s="70">
        <v>0</v>
      </c>
      <c r="H35" s="69">
        <v>0</v>
      </c>
      <c r="I35" s="72">
        <v>0</v>
      </c>
    </row>
    <row r="36" spans="1:9" ht="25.5" x14ac:dyDescent="0.25">
      <c r="A36" s="177" t="s">
        <v>85</v>
      </c>
      <c r="B36" s="178"/>
      <c r="C36" s="179"/>
      <c r="D36" s="73" t="s">
        <v>86</v>
      </c>
      <c r="E36" s="74">
        <f>SUM(E37+E43)</f>
        <v>8026.52</v>
      </c>
      <c r="F36" s="69">
        <f>SUM(F37+F43+F40)</f>
        <v>142563</v>
      </c>
      <c r="G36" s="70">
        <f>SUM(G37+G43+G40)</f>
        <v>129291</v>
      </c>
      <c r="H36" s="69">
        <f t="shared" ref="H36:I36" si="10">SUM(H37+H43+H40)</f>
        <v>129291</v>
      </c>
      <c r="I36" s="72">
        <f t="shared" si="10"/>
        <v>129291</v>
      </c>
    </row>
    <row r="37" spans="1:9" ht="25.5" x14ac:dyDescent="0.25">
      <c r="A37" s="201" t="s">
        <v>87</v>
      </c>
      <c r="B37" s="202"/>
      <c r="C37" s="203"/>
      <c r="D37" s="73" t="s">
        <v>88</v>
      </c>
      <c r="E37" s="74">
        <f>SUM(E38)</f>
        <v>4006.69</v>
      </c>
      <c r="F37" s="69">
        <f t="shared" ref="F37:I38" si="11">SUM(F38)</f>
        <v>9291</v>
      </c>
      <c r="G37" s="70">
        <f t="shared" si="11"/>
        <v>9291</v>
      </c>
      <c r="H37" s="69">
        <f t="shared" si="11"/>
        <v>9291</v>
      </c>
      <c r="I37" s="72">
        <f t="shared" si="11"/>
        <v>9291</v>
      </c>
    </row>
    <row r="38" spans="1:9" x14ac:dyDescent="0.25">
      <c r="A38" s="198">
        <v>3</v>
      </c>
      <c r="B38" s="199"/>
      <c r="C38" s="200"/>
      <c r="D38" s="73" t="s">
        <v>10</v>
      </c>
      <c r="E38" s="74">
        <f>SUM(E39)</f>
        <v>4006.69</v>
      </c>
      <c r="F38" s="69">
        <f>SUM(F39)</f>
        <v>9291</v>
      </c>
      <c r="G38" s="70">
        <f t="shared" si="11"/>
        <v>9291</v>
      </c>
      <c r="H38" s="69">
        <f t="shared" si="11"/>
        <v>9291</v>
      </c>
      <c r="I38" s="72">
        <f t="shared" si="11"/>
        <v>9291</v>
      </c>
    </row>
    <row r="39" spans="1:9" x14ac:dyDescent="0.25">
      <c r="A39" s="198">
        <v>32</v>
      </c>
      <c r="B39" s="199"/>
      <c r="C39" s="200"/>
      <c r="D39" s="73" t="s">
        <v>22</v>
      </c>
      <c r="E39" s="74">
        <v>4006.69</v>
      </c>
      <c r="F39" s="69">
        <v>9291</v>
      </c>
      <c r="G39" s="70">
        <v>9291</v>
      </c>
      <c r="H39" s="69">
        <v>9291</v>
      </c>
      <c r="I39" s="72">
        <v>9291</v>
      </c>
    </row>
    <row r="40" spans="1:9" ht="15" customHeight="1" x14ac:dyDescent="0.25">
      <c r="A40" s="201" t="s">
        <v>132</v>
      </c>
      <c r="B40" s="202"/>
      <c r="C40" s="203"/>
      <c r="D40" s="73" t="s">
        <v>133</v>
      </c>
      <c r="E40" s="74">
        <f>SUM(E41)</f>
        <v>0</v>
      </c>
      <c r="F40" s="69">
        <f t="shared" ref="F40:I40" si="12">SUM(F41)</f>
        <v>120000</v>
      </c>
      <c r="G40" s="70">
        <f t="shared" si="12"/>
        <v>120000</v>
      </c>
      <c r="H40" s="69">
        <f t="shared" si="12"/>
        <v>120000</v>
      </c>
      <c r="I40" s="72">
        <f t="shared" si="12"/>
        <v>120000</v>
      </c>
    </row>
    <row r="41" spans="1:9" x14ac:dyDescent="0.25">
      <c r="A41" s="75"/>
      <c r="B41" s="76"/>
      <c r="C41" s="77">
        <v>3</v>
      </c>
      <c r="D41" s="73" t="s">
        <v>10</v>
      </c>
      <c r="E41" s="74">
        <f>SUM(E42)</f>
        <v>0</v>
      </c>
      <c r="F41" s="69">
        <f>SUM(F42)</f>
        <v>120000</v>
      </c>
      <c r="G41" s="70">
        <f t="shared" ref="G41:I41" si="13">SUM(G42)</f>
        <v>120000</v>
      </c>
      <c r="H41" s="69">
        <f t="shared" si="13"/>
        <v>120000</v>
      </c>
      <c r="I41" s="72">
        <f t="shared" si="13"/>
        <v>120000</v>
      </c>
    </row>
    <row r="42" spans="1:9" x14ac:dyDescent="0.25">
      <c r="A42" s="75"/>
      <c r="B42" s="76"/>
      <c r="C42" s="77">
        <v>32</v>
      </c>
      <c r="D42" s="73" t="s">
        <v>22</v>
      </c>
      <c r="E42" s="74">
        <v>0</v>
      </c>
      <c r="F42" s="69">
        <v>120000</v>
      </c>
      <c r="G42" s="70">
        <v>120000</v>
      </c>
      <c r="H42" s="69">
        <v>120000</v>
      </c>
      <c r="I42" s="72">
        <v>120000</v>
      </c>
    </row>
    <row r="43" spans="1:9" ht="22.5" x14ac:dyDescent="0.25">
      <c r="A43" s="201" t="s">
        <v>89</v>
      </c>
      <c r="B43" s="202"/>
      <c r="C43" s="203"/>
      <c r="D43" s="78" t="s">
        <v>90</v>
      </c>
      <c r="E43" s="74">
        <f>SUM(E44)</f>
        <v>4019.83</v>
      </c>
      <c r="F43" s="69">
        <f t="shared" ref="F43:I44" si="14">SUM(F44)</f>
        <v>13272</v>
      </c>
      <c r="G43" s="70">
        <f t="shared" si="14"/>
        <v>0</v>
      </c>
      <c r="H43" s="69">
        <f t="shared" si="14"/>
        <v>0</v>
      </c>
      <c r="I43" s="72">
        <f t="shared" si="14"/>
        <v>0</v>
      </c>
    </row>
    <row r="44" spans="1:9" x14ac:dyDescent="0.25">
      <c r="A44" s="180">
        <v>3</v>
      </c>
      <c r="B44" s="181"/>
      <c r="C44" s="182"/>
      <c r="D44" s="73" t="s">
        <v>10</v>
      </c>
      <c r="E44" s="68">
        <f>SUM(E45)</f>
        <v>4019.83</v>
      </c>
      <c r="F44" s="69">
        <f t="shared" si="14"/>
        <v>13272</v>
      </c>
      <c r="G44" s="70">
        <f t="shared" si="14"/>
        <v>0</v>
      </c>
      <c r="H44" s="69">
        <f t="shared" si="14"/>
        <v>0</v>
      </c>
      <c r="I44" s="72">
        <f t="shared" si="14"/>
        <v>0</v>
      </c>
    </row>
    <row r="45" spans="1:9" x14ac:dyDescent="0.25">
      <c r="A45" s="180">
        <v>32</v>
      </c>
      <c r="B45" s="181"/>
      <c r="C45" s="182"/>
      <c r="D45" s="73" t="s">
        <v>22</v>
      </c>
      <c r="E45" s="68">
        <v>4019.83</v>
      </c>
      <c r="F45" s="69">
        <v>13272</v>
      </c>
      <c r="G45" s="70">
        <v>0</v>
      </c>
      <c r="H45" s="69">
        <v>0</v>
      </c>
      <c r="I45" s="72">
        <v>0</v>
      </c>
    </row>
    <row r="46" spans="1:9" ht="25.5" x14ac:dyDescent="0.25">
      <c r="A46" s="177" t="s">
        <v>91</v>
      </c>
      <c r="B46" s="178"/>
      <c r="C46" s="179"/>
      <c r="D46" s="73" t="s">
        <v>92</v>
      </c>
      <c r="E46" s="68">
        <f>SUM(E47)</f>
        <v>20881.39</v>
      </c>
      <c r="F46" s="69">
        <f t="shared" ref="F46:I46" si="15">SUM(F47)</f>
        <v>0</v>
      </c>
      <c r="G46" s="70">
        <f t="shared" si="15"/>
        <v>0</v>
      </c>
      <c r="H46" s="69">
        <f t="shared" si="15"/>
        <v>0</v>
      </c>
      <c r="I46" s="72">
        <f t="shared" si="15"/>
        <v>0</v>
      </c>
    </row>
    <row r="47" spans="1:9" x14ac:dyDescent="0.25">
      <c r="A47" s="180">
        <v>3</v>
      </c>
      <c r="B47" s="181"/>
      <c r="C47" s="182"/>
      <c r="D47" s="73" t="s">
        <v>10</v>
      </c>
      <c r="E47" s="68">
        <f>SUM(E48:E49)</f>
        <v>20881.39</v>
      </c>
      <c r="F47" s="69">
        <f>SUM(F48:F49)</f>
        <v>0</v>
      </c>
      <c r="G47" s="70">
        <f t="shared" ref="G47:I47" si="16">SUM(G48:G49)</f>
        <v>0</v>
      </c>
      <c r="H47" s="69">
        <f t="shared" si="16"/>
        <v>0</v>
      </c>
      <c r="I47" s="72">
        <f t="shared" si="16"/>
        <v>0</v>
      </c>
    </row>
    <row r="48" spans="1:9" x14ac:dyDescent="0.25">
      <c r="A48" s="180">
        <v>31</v>
      </c>
      <c r="B48" s="181"/>
      <c r="C48" s="182"/>
      <c r="D48" s="73" t="s">
        <v>11</v>
      </c>
      <c r="E48" s="68">
        <v>0</v>
      </c>
      <c r="F48" s="69">
        <v>0</v>
      </c>
      <c r="G48" s="70">
        <v>0</v>
      </c>
      <c r="H48" s="69">
        <v>0</v>
      </c>
      <c r="I48" s="72">
        <v>0</v>
      </c>
    </row>
    <row r="49" spans="1:9" x14ac:dyDescent="0.25">
      <c r="A49" s="180">
        <v>32</v>
      </c>
      <c r="B49" s="181"/>
      <c r="C49" s="182"/>
      <c r="D49" s="73" t="s">
        <v>22</v>
      </c>
      <c r="E49" s="68">
        <v>20881.39</v>
      </c>
      <c r="F49" s="69">
        <v>0</v>
      </c>
      <c r="G49" s="70">
        <v>0</v>
      </c>
      <c r="H49" s="69">
        <v>0</v>
      </c>
      <c r="I49" s="72">
        <v>0</v>
      </c>
    </row>
    <row r="50" spans="1:9" ht="31.5" customHeight="1" x14ac:dyDescent="0.25">
      <c r="A50" s="189" t="s">
        <v>93</v>
      </c>
      <c r="B50" s="190"/>
      <c r="C50" s="191"/>
      <c r="D50" s="67" t="s">
        <v>94</v>
      </c>
      <c r="E50" s="68">
        <f>SUM(E52)</f>
        <v>51113.69</v>
      </c>
      <c r="F50" s="69">
        <f t="shared" ref="F50:I50" si="17">SUM(F52)</f>
        <v>69679</v>
      </c>
      <c r="G50" s="70">
        <f t="shared" si="17"/>
        <v>69679</v>
      </c>
      <c r="H50" s="69">
        <f t="shared" si="17"/>
        <v>69679</v>
      </c>
      <c r="I50" s="69">
        <f t="shared" si="17"/>
        <v>69679</v>
      </c>
    </row>
    <row r="51" spans="1:9" ht="31.5" customHeight="1" x14ac:dyDescent="0.25">
      <c r="A51" s="192" t="s">
        <v>95</v>
      </c>
      <c r="B51" s="193"/>
      <c r="C51" s="194"/>
      <c r="D51" s="73" t="s">
        <v>86</v>
      </c>
      <c r="E51" s="68">
        <f>SUM(E52)</f>
        <v>51113.69</v>
      </c>
      <c r="F51" s="69">
        <f t="shared" ref="F51:I53" si="18">SUM(F52)</f>
        <v>69679</v>
      </c>
      <c r="G51" s="70">
        <f t="shared" si="18"/>
        <v>69679</v>
      </c>
      <c r="H51" s="69">
        <f t="shared" si="18"/>
        <v>69679</v>
      </c>
      <c r="I51" s="69">
        <f t="shared" si="18"/>
        <v>69679</v>
      </c>
    </row>
    <row r="52" spans="1:9" ht="27.75" customHeight="1" x14ac:dyDescent="0.25">
      <c r="A52" s="195" t="s">
        <v>96</v>
      </c>
      <c r="B52" s="196"/>
      <c r="C52" s="197"/>
      <c r="D52" s="73" t="s">
        <v>97</v>
      </c>
      <c r="E52" s="68">
        <f>SUM(E53)</f>
        <v>51113.69</v>
      </c>
      <c r="F52" s="69">
        <f t="shared" si="18"/>
        <v>69679</v>
      </c>
      <c r="G52" s="70">
        <f t="shared" si="18"/>
        <v>69679</v>
      </c>
      <c r="H52" s="69">
        <f t="shared" si="18"/>
        <v>69679</v>
      </c>
      <c r="I52" s="69">
        <f t="shared" si="18"/>
        <v>69679</v>
      </c>
    </row>
    <row r="53" spans="1:9" ht="15" customHeight="1" x14ac:dyDescent="0.25">
      <c r="A53" s="198">
        <v>3</v>
      </c>
      <c r="B53" s="199"/>
      <c r="C53" s="200"/>
      <c r="D53" s="73" t="s">
        <v>10</v>
      </c>
      <c r="E53" s="68">
        <f>E54</f>
        <v>51113.69</v>
      </c>
      <c r="F53" s="69">
        <f t="shared" si="18"/>
        <v>69679</v>
      </c>
      <c r="G53" s="70">
        <f t="shared" si="18"/>
        <v>69679</v>
      </c>
      <c r="H53" s="69">
        <f t="shared" si="18"/>
        <v>69679</v>
      </c>
      <c r="I53" s="72">
        <f t="shared" si="18"/>
        <v>69679</v>
      </c>
    </row>
    <row r="54" spans="1:9" x14ac:dyDescent="0.25">
      <c r="A54" s="180">
        <v>32</v>
      </c>
      <c r="B54" s="181"/>
      <c r="C54" s="182"/>
      <c r="D54" s="73" t="s">
        <v>22</v>
      </c>
      <c r="E54" s="68">
        <v>51113.69</v>
      </c>
      <c r="F54" s="69">
        <v>69679</v>
      </c>
      <c r="G54" s="70">
        <v>69679</v>
      </c>
      <c r="H54" s="69">
        <v>69679</v>
      </c>
      <c r="I54" s="72">
        <v>69679</v>
      </c>
    </row>
    <row r="55" spans="1:9" ht="31.5" customHeight="1" x14ac:dyDescent="0.25">
      <c r="A55" s="186" t="s">
        <v>98</v>
      </c>
      <c r="B55" s="187"/>
      <c r="C55" s="188"/>
      <c r="D55" s="67" t="s">
        <v>99</v>
      </c>
      <c r="E55" s="68">
        <f>SUM(E56+E59+E63+E68+E71+E79+E85+E88)</f>
        <v>1701364.72</v>
      </c>
      <c r="F55" s="69">
        <f t="shared" ref="F55:I55" si="19">SUM(F56+F59+F63+F68+F71+F79+F85+F88)</f>
        <v>1885650.56</v>
      </c>
      <c r="G55" s="70">
        <f t="shared" si="19"/>
        <v>1984835</v>
      </c>
      <c r="H55" s="69">
        <f t="shared" si="19"/>
        <v>1984835</v>
      </c>
      <c r="I55" s="72">
        <f t="shared" si="19"/>
        <v>1984835</v>
      </c>
    </row>
    <row r="56" spans="1:9" ht="15" customHeight="1" x14ac:dyDescent="0.25">
      <c r="A56" s="177" t="s">
        <v>80</v>
      </c>
      <c r="B56" s="178"/>
      <c r="C56" s="179"/>
      <c r="D56" s="73" t="s">
        <v>81</v>
      </c>
      <c r="E56" s="68">
        <f>SUM(E57)</f>
        <v>0</v>
      </c>
      <c r="F56" s="69">
        <f t="shared" ref="F56:I57" si="20">SUM(F57)</f>
        <v>1327.23</v>
      </c>
      <c r="G56" s="70">
        <f t="shared" si="20"/>
        <v>1327</v>
      </c>
      <c r="H56" s="69">
        <f t="shared" si="20"/>
        <v>1327</v>
      </c>
      <c r="I56" s="72">
        <f t="shared" si="20"/>
        <v>1327</v>
      </c>
    </row>
    <row r="57" spans="1:9" x14ac:dyDescent="0.25">
      <c r="A57" s="180">
        <v>3</v>
      </c>
      <c r="B57" s="181"/>
      <c r="C57" s="182"/>
      <c r="D57" s="73" t="s">
        <v>10</v>
      </c>
      <c r="E57" s="68">
        <f>SUM(E58)</f>
        <v>0</v>
      </c>
      <c r="F57" s="69">
        <f t="shared" si="20"/>
        <v>1327.23</v>
      </c>
      <c r="G57" s="70">
        <f t="shared" si="20"/>
        <v>1327</v>
      </c>
      <c r="H57" s="69">
        <f t="shared" si="20"/>
        <v>1327</v>
      </c>
      <c r="I57" s="72">
        <f t="shared" si="20"/>
        <v>1327</v>
      </c>
    </row>
    <row r="58" spans="1:9" x14ac:dyDescent="0.25">
      <c r="A58" s="183">
        <v>32</v>
      </c>
      <c r="B58" s="184"/>
      <c r="C58" s="185"/>
      <c r="D58" s="73" t="s">
        <v>22</v>
      </c>
      <c r="E58" s="68">
        <v>0</v>
      </c>
      <c r="F58" s="69">
        <v>1327.23</v>
      </c>
      <c r="G58" s="70">
        <v>1327</v>
      </c>
      <c r="H58" s="69">
        <v>1327</v>
      </c>
      <c r="I58" s="72">
        <v>1327</v>
      </c>
    </row>
    <row r="59" spans="1:9" ht="26.25" x14ac:dyDescent="0.25">
      <c r="A59" s="168" t="s">
        <v>100</v>
      </c>
      <c r="B59" s="169"/>
      <c r="C59" s="170"/>
      <c r="D59" s="79" t="s">
        <v>101</v>
      </c>
      <c r="E59" s="80">
        <f>SUM(E60)</f>
        <v>183849.37000000002</v>
      </c>
      <c r="F59" s="81">
        <f t="shared" ref="F59:I59" si="21">SUM(F60)</f>
        <v>180500</v>
      </c>
      <c r="G59" s="82">
        <f t="shared" si="21"/>
        <v>185915</v>
      </c>
      <c r="H59" s="81">
        <f t="shared" si="21"/>
        <v>185915</v>
      </c>
      <c r="I59" s="81">
        <f t="shared" si="21"/>
        <v>185915</v>
      </c>
    </row>
    <row r="60" spans="1:9" x14ac:dyDescent="0.25">
      <c r="A60" s="171">
        <v>3</v>
      </c>
      <c r="B60" s="171"/>
      <c r="C60" s="171"/>
      <c r="D60" s="83" t="s">
        <v>10</v>
      </c>
      <c r="E60" s="80">
        <f>SUM(E61:E62)</f>
        <v>183849.37000000002</v>
      </c>
      <c r="F60" s="81">
        <f t="shared" ref="F60:I60" si="22">SUM(F61:F62)</f>
        <v>180500</v>
      </c>
      <c r="G60" s="82">
        <f t="shared" si="22"/>
        <v>185915</v>
      </c>
      <c r="H60" s="81">
        <f t="shared" si="22"/>
        <v>185915</v>
      </c>
      <c r="I60" s="81">
        <f t="shared" si="22"/>
        <v>185915</v>
      </c>
    </row>
    <row r="61" spans="1:9" x14ac:dyDescent="0.25">
      <c r="A61" s="171">
        <v>32</v>
      </c>
      <c r="B61" s="171"/>
      <c r="C61" s="171"/>
      <c r="D61" s="83" t="s">
        <v>22</v>
      </c>
      <c r="E61" s="84">
        <v>182823.95</v>
      </c>
      <c r="F61" s="81">
        <v>179200</v>
      </c>
      <c r="G61" s="82">
        <v>184615</v>
      </c>
      <c r="H61" s="81">
        <v>184615</v>
      </c>
      <c r="I61" s="81">
        <v>184615</v>
      </c>
    </row>
    <row r="62" spans="1:9" x14ac:dyDescent="0.25">
      <c r="A62" s="171">
        <v>34</v>
      </c>
      <c r="B62" s="171"/>
      <c r="C62" s="171"/>
      <c r="D62" s="83" t="s">
        <v>102</v>
      </c>
      <c r="E62" s="84">
        <v>1025.42</v>
      </c>
      <c r="F62" s="81">
        <v>1300</v>
      </c>
      <c r="G62" s="82">
        <v>1300</v>
      </c>
      <c r="H62" s="81">
        <v>1300</v>
      </c>
      <c r="I62" s="81">
        <v>1300</v>
      </c>
    </row>
    <row r="63" spans="1:9" x14ac:dyDescent="0.25">
      <c r="A63" s="168" t="s">
        <v>103</v>
      </c>
      <c r="B63" s="169"/>
      <c r="C63" s="170"/>
      <c r="D63" s="85" t="s">
        <v>104</v>
      </c>
      <c r="E63" s="80">
        <f>SUM(E64+E66)</f>
        <v>8570.16</v>
      </c>
      <c r="F63" s="81">
        <f t="shared" ref="F63:I63" si="23">SUM(F64+F66)</f>
        <v>15015</v>
      </c>
      <c r="G63" s="82">
        <f t="shared" si="23"/>
        <v>9015</v>
      </c>
      <c r="H63" s="81">
        <f t="shared" si="23"/>
        <v>9015</v>
      </c>
      <c r="I63" s="81">
        <f t="shared" si="23"/>
        <v>9015</v>
      </c>
    </row>
    <row r="64" spans="1:9" x14ac:dyDescent="0.25">
      <c r="A64" s="171">
        <v>3</v>
      </c>
      <c r="B64" s="171"/>
      <c r="C64" s="171"/>
      <c r="D64" s="85" t="s">
        <v>10</v>
      </c>
      <c r="E64" s="80">
        <f>SUM(E65)</f>
        <v>685.18</v>
      </c>
      <c r="F64" s="81">
        <f t="shared" ref="F64:I64" si="24">SUM(F65)</f>
        <v>2600</v>
      </c>
      <c r="G64" s="82">
        <f t="shared" si="24"/>
        <v>7015</v>
      </c>
      <c r="H64" s="81">
        <f t="shared" si="24"/>
        <v>7015</v>
      </c>
      <c r="I64" s="81">
        <f t="shared" si="24"/>
        <v>7015</v>
      </c>
    </row>
    <row r="65" spans="1:9" x14ac:dyDescent="0.25">
      <c r="A65" s="171">
        <v>32</v>
      </c>
      <c r="B65" s="171"/>
      <c r="C65" s="171"/>
      <c r="D65" s="85" t="s">
        <v>22</v>
      </c>
      <c r="E65" s="80">
        <v>685.18</v>
      </c>
      <c r="F65" s="81">
        <v>2600</v>
      </c>
      <c r="G65" s="82">
        <v>7015</v>
      </c>
      <c r="H65" s="81">
        <v>7015</v>
      </c>
      <c r="I65" s="81">
        <v>7015</v>
      </c>
    </row>
    <row r="66" spans="1:9" x14ac:dyDescent="0.25">
      <c r="A66" s="171">
        <v>4</v>
      </c>
      <c r="B66" s="171"/>
      <c r="C66" s="171"/>
      <c r="D66" s="85" t="s">
        <v>12</v>
      </c>
      <c r="E66" s="80">
        <f>SUM(E67)</f>
        <v>7884.98</v>
      </c>
      <c r="F66" s="81">
        <f t="shared" ref="F66:I66" si="25">SUM(F67)</f>
        <v>12415</v>
      </c>
      <c r="G66" s="82">
        <f t="shared" si="25"/>
        <v>2000</v>
      </c>
      <c r="H66" s="81">
        <f t="shared" si="25"/>
        <v>2000</v>
      </c>
      <c r="I66" s="81">
        <f t="shared" si="25"/>
        <v>2000</v>
      </c>
    </row>
    <row r="67" spans="1:9" x14ac:dyDescent="0.25">
      <c r="A67" s="171">
        <v>42</v>
      </c>
      <c r="B67" s="171"/>
      <c r="C67" s="171"/>
      <c r="D67" s="85" t="s">
        <v>105</v>
      </c>
      <c r="E67" s="80">
        <v>7884.98</v>
      </c>
      <c r="F67" s="81">
        <v>12415</v>
      </c>
      <c r="G67" s="82">
        <v>2000</v>
      </c>
      <c r="H67" s="81">
        <v>2000</v>
      </c>
      <c r="I67" s="81">
        <v>2000</v>
      </c>
    </row>
    <row r="68" spans="1:9" x14ac:dyDescent="0.25">
      <c r="A68" s="168" t="s">
        <v>83</v>
      </c>
      <c r="B68" s="169"/>
      <c r="C68" s="170"/>
      <c r="D68" s="85" t="s">
        <v>106</v>
      </c>
      <c r="E68" s="80">
        <f>SUM(E69)</f>
        <v>0</v>
      </c>
      <c r="F68" s="81">
        <f t="shared" ref="F68:I69" si="26">SUM(F69)</f>
        <v>16000</v>
      </c>
      <c r="G68" s="82">
        <f t="shared" si="26"/>
        <v>5000</v>
      </c>
      <c r="H68" s="81">
        <f t="shared" si="26"/>
        <v>5000</v>
      </c>
      <c r="I68" s="81">
        <f t="shared" si="26"/>
        <v>5000</v>
      </c>
    </row>
    <row r="69" spans="1:9" x14ac:dyDescent="0.25">
      <c r="A69" s="171">
        <v>3</v>
      </c>
      <c r="B69" s="171"/>
      <c r="C69" s="171"/>
      <c r="D69" s="85" t="s">
        <v>10</v>
      </c>
      <c r="E69" s="80">
        <f>SUM(E70)</f>
        <v>0</v>
      </c>
      <c r="F69" s="81">
        <f t="shared" si="26"/>
        <v>16000</v>
      </c>
      <c r="G69" s="82">
        <f t="shared" si="26"/>
        <v>5000</v>
      </c>
      <c r="H69" s="81">
        <f t="shared" si="26"/>
        <v>5000</v>
      </c>
      <c r="I69" s="81">
        <f t="shared" si="26"/>
        <v>5000</v>
      </c>
    </row>
    <row r="70" spans="1:9" x14ac:dyDescent="0.25">
      <c r="A70" s="165">
        <v>32</v>
      </c>
      <c r="B70" s="166"/>
      <c r="C70" s="167"/>
      <c r="D70" s="85" t="s">
        <v>22</v>
      </c>
      <c r="E70" s="80">
        <v>0</v>
      </c>
      <c r="F70" s="81">
        <v>16000</v>
      </c>
      <c r="G70" s="82">
        <v>5000</v>
      </c>
      <c r="H70" s="81">
        <v>5000</v>
      </c>
      <c r="I70" s="81">
        <v>5000</v>
      </c>
    </row>
    <row r="71" spans="1:9" x14ac:dyDescent="0.25">
      <c r="A71" s="168" t="s">
        <v>107</v>
      </c>
      <c r="B71" s="169"/>
      <c r="C71" s="170"/>
      <c r="D71" s="85" t="s">
        <v>86</v>
      </c>
      <c r="E71" s="80">
        <f>SUM(E72+E77)</f>
        <v>1471822.92</v>
      </c>
      <c r="F71" s="81">
        <f t="shared" ref="F71:I71" si="27">SUM(F72+F77)</f>
        <v>1550884</v>
      </c>
      <c r="G71" s="82">
        <f>SUM(G72+G78)</f>
        <v>1663128</v>
      </c>
      <c r="H71" s="81">
        <f t="shared" si="27"/>
        <v>1663128</v>
      </c>
      <c r="I71" s="81">
        <f t="shared" si="27"/>
        <v>1663128</v>
      </c>
    </row>
    <row r="72" spans="1:9" x14ac:dyDescent="0.25">
      <c r="A72" s="171">
        <v>3</v>
      </c>
      <c r="B72" s="171"/>
      <c r="C72" s="171"/>
      <c r="D72" s="85" t="s">
        <v>10</v>
      </c>
      <c r="E72" s="80">
        <f>SUM(E73:E75)</f>
        <v>1454896.41</v>
      </c>
      <c r="F72" s="81">
        <f>SUM(F73:F76)</f>
        <v>1440321</v>
      </c>
      <c r="G72" s="82">
        <f>SUM(G73:G76)</f>
        <v>1545128</v>
      </c>
      <c r="H72" s="81">
        <f>SUM(H73:H76)</f>
        <v>1545128</v>
      </c>
      <c r="I72" s="81">
        <f>SUM(I73:I76)</f>
        <v>1545128</v>
      </c>
    </row>
    <row r="73" spans="1:9" x14ac:dyDescent="0.25">
      <c r="A73" s="171">
        <v>31</v>
      </c>
      <c r="B73" s="171"/>
      <c r="C73" s="171"/>
      <c r="D73" s="85" t="s">
        <v>11</v>
      </c>
      <c r="E73" s="80">
        <v>1383340.53</v>
      </c>
      <c r="F73" s="81">
        <v>1332696</v>
      </c>
      <c r="G73" s="82">
        <v>1395503</v>
      </c>
      <c r="H73" s="81">
        <v>1395503</v>
      </c>
      <c r="I73" s="81">
        <v>1395503</v>
      </c>
    </row>
    <row r="74" spans="1:9" x14ac:dyDescent="0.25">
      <c r="A74" s="165">
        <v>32</v>
      </c>
      <c r="B74" s="166"/>
      <c r="C74" s="167"/>
      <c r="D74" s="85" t="s">
        <v>22</v>
      </c>
      <c r="E74" s="80">
        <v>65924.95</v>
      </c>
      <c r="F74" s="81">
        <v>106430</v>
      </c>
      <c r="G74" s="82">
        <v>106430</v>
      </c>
      <c r="H74" s="81">
        <v>106430</v>
      </c>
      <c r="I74" s="81">
        <v>106430</v>
      </c>
    </row>
    <row r="75" spans="1:9" ht="26.25" x14ac:dyDescent="0.25">
      <c r="A75" s="165">
        <v>37</v>
      </c>
      <c r="B75" s="166"/>
      <c r="C75" s="167"/>
      <c r="D75" s="79" t="s">
        <v>108</v>
      </c>
      <c r="E75" s="80">
        <v>5630.93</v>
      </c>
      <c r="F75" s="81">
        <v>0</v>
      </c>
      <c r="G75" s="82">
        <v>42000</v>
      </c>
      <c r="H75" s="81">
        <v>42000</v>
      </c>
      <c r="I75" s="81">
        <v>42000</v>
      </c>
    </row>
    <row r="76" spans="1:9" x14ac:dyDescent="0.25">
      <c r="A76" s="100"/>
      <c r="B76" s="101"/>
      <c r="C76" s="102">
        <v>38</v>
      </c>
      <c r="D76" s="79" t="s">
        <v>135</v>
      </c>
      <c r="E76" s="80">
        <v>0</v>
      </c>
      <c r="F76" s="81">
        <v>1195</v>
      </c>
      <c r="G76" s="82">
        <v>1195</v>
      </c>
      <c r="H76" s="81">
        <v>1195</v>
      </c>
      <c r="I76" s="81">
        <v>1195</v>
      </c>
    </row>
    <row r="77" spans="1:9" x14ac:dyDescent="0.25">
      <c r="A77" s="165">
        <v>4</v>
      </c>
      <c r="B77" s="166"/>
      <c r="C77" s="167"/>
      <c r="D77" s="85" t="s">
        <v>12</v>
      </c>
      <c r="E77" s="80">
        <f>SUM(E78)</f>
        <v>16926.509999999998</v>
      </c>
      <c r="F77" s="81">
        <f t="shared" ref="F77:I77" si="28">SUM(F78)</f>
        <v>110563</v>
      </c>
      <c r="G77" s="82">
        <f t="shared" si="28"/>
        <v>118000</v>
      </c>
      <c r="H77" s="81">
        <f t="shared" si="28"/>
        <v>118000</v>
      </c>
      <c r="I77" s="81">
        <f t="shared" si="28"/>
        <v>118000</v>
      </c>
    </row>
    <row r="78" spans="1:9" x14ac:dyDescent="0.25">
      <c r="A78" s="165">
        <v>42</v>
      </c>
      <c r="B78" s="166"/>
      <c r="C78" s="167"/>
      <c r="D78" s="85" t="s">
        <v>105</v>
      </c>
      <c r="E78" s="80">
        <v>16926.509999999998</v>
      </c>
      <c r="F78" s="81">
        <v>110563</v>
      </c>
      <c r="G78" s="82">
        <v>118000</v>
      </c>
      <c r="H78" s="81">
        <v>118000</v>
      </c>
      <c r="I78" s="81">
        <v>118000</v>
      </c>
    </row>
    <row r="79" spans="1:9" ht="26.25" x14ac:dyDescent="0.25">
      <c r="A79" s="168" t="s">
        <v>109</v>
      </c>
      <c r="B79" s="169"/>
      <c r="C79" s="170"/>
      <c r="D79" s="79" t="s">
        <v>110</v>
      </c>
      <c r="E79" s="80">
        <f>SUM(E80+E83)</f>
        <v>36512.199999999997</v>
      </c>
      <c r="F79" s="80">
        <f t="shared" ref="F79:I79" si="29">SUM(F80+F83)</f>
        <v>119924.33</v>
      </c>
      <c r="G79" s="84">
        <f t="shared" si="29"/>
        <v>118450</v>
      </c>
      <c r="H79" s="80">
        <f t="shared" si="29"/>
        <v>118450</v>
      </c>
      <c r="I79" s="80">
        <f t="shared" si="29"/>
        <v>118450</v>
      </c>
    </row>
    <row r="80" spans="1:9" x14ac:dyDescent="0.25">
      <c r="A80" s="165">
        <v>3</v>
      </c>
      <c r="B80" s="166"/>
      <c r="C80" s="167"/>
      <c r="D80" s="85" t="s">
        <v>10</v>
      </c>
      <c r="E80" s="80">
        <f>SUM(E81:E82)</f>
        <v>33727.1</v>
      </c>
      <c r="F80" s="81">
        <f t="shared" ref="F80:I80" si="30">SUM(F81:F82)</f>
        <v>112824.33</v>
      </c>
      <c r="G80" s="82">
        <f t="shared" si="30"/>
        <v>111350</v>
      </c>
      <c r="H80" s="81">
        <f t="shared" si="30"/>
        <v>111350</v>
      </c>
      <c r="I80" s="81">
        <f t="shared" si="30"/>
        <v>111350</v>
      </c>
    </row>
    <row r="81" spans="1:9" x14ac:dyDescent="0.25">
      <c r="A81" s="165">
        <v>31</v>
      </c>
      <c r="B81" s="166"/>
      <c r="C81" s="167"/>
      <c r="D81" s="85" t="s">
        <v>11</v>
      </c>
      <c r="E81" s="80">
        <v>1128.1400000000001</v>
      </c>
      <c r="F81" s="81">
        <v>3100</v>
      </c>
      <c r="G81" s="82">
        <v>5000</v>
      </c>
      <c r="H81" s="81">
        <v>5000</v>
      </c>
      <c r="I81" s="81">
        <v>5000</v>
      </c>
    </row>
    <row r="82" spans="1:9" x14ac:dyDescent="0.25">
      <c r="A82" s="165">
        <v>32</v>
      </c>
      <c r="B82" s="166"/>
      <c r="C82" s="167"/>
      <c r="D82" s="85" t="s">
        <v>22</v>
      </c>
      <c r="E82" s="80">
        <v>32598.959999999999</v>
      </c>
      <c r="F82" s="81">
        <v>109724.33</v>
      </c>
      <c r="G82" s="82">
        <v>106350</v>
      </c>
      <c r="H82" s="81">
        <v>106350</v>
      </c>
      <c r="I82" s="81">
        <v>106350</v>
      </c>
    </row>
    <row r="83" spans="1:9" x14ac:dyDescent="0.25">
      <c r="A83" s="165">
        <v>4</v>
      </c>
      <c r="B83" s="166"/>
      <c r="C83" s="167"/>
      <c r="D83" s="85" t="s">
        <v>12</v>
      </c>
      <c r="E83" s="80">
        <f>SUM(E84)</f>
        <v>2785.1</v>
      </c>
      <c r="F83" s="81">
        <f t="shared" ref="F83:I83" si="31">SUM(F84)</f>
        <v>7100</v>
      </c>
      <c r="G83" s="82">
        <f t="shared" si="31"/>
        <v>7100</v>
      </c>
      <c r="H83" s="81">
        <f t="shared" si="31"/>
        <v>7100</v>
      </c>
      <c r="I83" s="81">
        <f t="shared" si="31"/>
        <v>7100</v>
      </c>
    </row>
    <row r="84" spans="1:9" x14ac:dyDescent="0.25">
      <c r="A84" s="165">
        <v>42</v>
      </c>
      <c r="B84" s="166"/>
      <c r="C84" s="167"/>
      <c r="D84" s="85" t="s">
        <v>111</v>
      </c>
      <c r="E84" s="80">
        <v>2785.1</v>
      </c>
      <c r="F84" s="81">
        <v>7100</v>
      </c>
      <c r="G84" s="82">
        <v>7100</v>
      </c>
      <c r="H84" s="81">
        <v>7100</v>
      </c>
      <c r="I84" s="81">
        <v>7100</v>
      </c>
    </row>
    <row r="85" spans="1:9" x14ac:dyDescent="0.25">
      <c r="A85" s="174" t="s">
        <v>112</v>
      </c>
      <c r="B85" s="175"/>
      <c r="C85" s="176"/>
      <c r="D85" s="85" t="s">
        <v>113</v>
      </c>
      <c r="E85" s="80">
        <f>SUM(E86+E88)</f>
        <v>610.07000000000005</v>
      </c>
      <c r="F85" s="81">
        <f>SUM(F86)</f>
        <v>1300</v>
      </c>
      <c r="G85" s="82">
        <f t="shared" ref="G85" si="32">SUM(G86)</f>
        <v>1300</v>
      </c>
      <c r="H85" s="81">
        <v>1300</v>
      </c>
      <c r="I85" s="81">
        <v>1300</v>
      </c>
    </row>
    <row r="86" spans="1:9" x14ac:dyDescent="0.25">
      <c r="A86" s="165">
        <v>3</v>
      </c>
      <c r="B86" s="166"/>
      <c r="C86" s="167"/>
      <c r="D86" s="85" t="s">
        <v>10</v>
      </c>
      <c r="E86" s="80">
        <f>SUM(E87)</f>
        <v>610.07000000000005</v>
      </c>
      <c r="F86" s="81">
        <f t="shared" ref="F86:I86" si="33">SUM(F87)</f>
        <v>1300</v>
      </c>
      <c r="G86" s="82">
        <f t="shared" si="33"/>
        <v>1300</v>
      </c>
      <c r="H86" s="81">
        <f t="shared" si="33"/>
        <v>1300</v>
      </c>
      <c r="I86" s="81">
        <f t="shared" si="33"/>
        <v>1300</v>
      </c>
    </row>
    <row r="87" spans="1:9" x14ac:dyDescent="0.25">
      <c r="A87" s="165">
        <v>32</v>
      </c>
      <c r="B87" s="166"/>
      <c r="C87" s="167"/>
      <c r="D87" s="85" t="s">
        <v>22</v>
      </c>
      <c r="E87" s="80">
        <v>610.07000000000005</v>
      </c>
      <c r="F87" s="81">
        <v>1300</v>
      </c>
      <c r="G87" s="82">
        <v>1300</v>
      </c>
      <c r="H87" s="81">
        <v>1300</v>
      </c>
      <c r="I87" s="81">
        <v>1300</v>
      </c>
    </row>
    <row r="88" spans="1:9" x14ac:dyDescent="0.25">
      <c r="A88" s="174" t="s">
        <v>114</v>
      </c>
      <c r="B88" s="175"/>
      <c r="C88" s="176"/>
      <c r="D88" s="85" t="s">
        <v>115</v>
      </c>
      <c r="E88" s="80">
        <f>SUM(E89)</f>
        <v>0</v>
      </c>
      <c r="F88" s="81">
        <f t="shared" ref="F88:I89" si="34">SUM(F89)</f>
        <v>700</v>
      </c>
      <c r="G88" s="82">
        <f t="shared" si="34"/>
        <v>700</v>
      </c>
      <c r="H88" s="81">
        <f t="shared" si="34"/>
        <v>700</v>
      </c>
      <c r="I88" s="81">
        <f t="shared" si="34"/>
        <v>700</v>
      </c>
    </row>
    <row r="89" spans="1:9" x14ac:dyDescent="0.25">
      <c r="A89" s="165">
        <v>4</v>
      </c>
      <c r="B89" s="166"/>
      <c r="C89" s="167"/>
      <c r="D89" s="85" t="s">
        <v>12</v>
      </c>
      <c r="E89" s="80">
        <f>SUM(E90)</f>
        <v>0</v>
      </c>
      <c r="F89" s="81">
        <f t="shared" si="34"/>
        <v>700</v>
      </c>
      <c r="G89" s="82">
        <f t="shared" si="34"/>
        <v>700</v>
      </c>
      <c r="H89" s="81">
        <f t="shared" si="34"/>
        <v>700</v>
      </c>
      <c r="I89" s="81">
        <f t="shared" si="34"/>
        <v>700</v>
      </c>
    </row>
    <row r="90" spans="1:9" x14ac:dyDescent="0.25">
      <c r="A90" s="165">
        <v>42</v>
      </c>
      <c r="B90" s="166"/>
      <c r="C90" s="167"/>
      <c r="D90" s="85" t="s">
        <v>105</v>
      </c>
      <c r="E90" s="80">
        <v>0</v>
      </c>
      <c r="F90" s="81">
        <v>700</v>
      </c>
      <c r="G90" s="82">
        <v>700</v>
      </c>
      <c r="H90" s="81">
        <v>700</v>
      </c>
      <c r="I90" s="81">
        <v>700</v>
      </c>
    </row>
    <row r="91" spans="1:9" ht="29.25" customHeight="1" x14ac:dyDescent="0.25">
      <c r="A91" s="156" t="s">
        <v>116</v>
      </c>
      <c r="B91" s="157"/>
      <c r="C91" s="158"/>
      <c r="D91" s="86" t="s">
        <v>117</v>
      </c>
      <c r="E91" s="87">
        <f>SUM(E92+E96+E99)</f>
        <v>23357.200000000001</v>
      </c>
      <c r="F91" s="81">
        <f t="shared" ref="F91:I91" si="35">SUM(F92+F96+F99)</f>
        <v>33100</v>
      </c>
      <c r="G91" s="82">
        <f t="shared" si="35"/>
        <v>1000</v>
      </c>
      <c r="H91" s="81">
        <f t="shared" si="35"/>
        <v>1000</v>
      </c>
      <c r="I91" s="81">
        <f t="shared" si="35"/>
        <v>1000</v>
      </c>
    </row>
    <row r="92" spans="1:9" x14ac:dyDescent="0.25">
      <c r="A92" s="174" t="s">
        <v>80</v>
      </c>
      <c r="B92" s="175"/>
      <c r="C92" s="176"/>
      <c r="D92" s="85" t="s">
        <v>81</v>
      </c>
      <c r="E92" s="80">
        <f>SUM(E93)</f>
        <v>11678.59</v>
      </c>
      <c r="F92" s="81">
        <f t="shared" ref="F92:I92" si="36">SUM(F93)</f>
        <v>16200</v>
      </c>
      <c r="G92" s="82">
        <f t="shared" si="36"/>
        <v>0</v>
      </c>
      <c r="H92" s="81">
        <f t="shared" si="36"/>
        <v>0</v>
      </c>
      <c r="I92" s="81">
        <f t="shared" si="36"/>
        <v>0</v>
      </c>
    </row>
    <row r="93" spans="1:9" x14ac:dyDescent="0.25">
      <c r="A93" s="165">
        <v>3</v>
      </c>
      <c r="B93" s="166"/>
      <c r="C93" s="167"/>
      <c r="D93" s="85" t="s">
        <v>10</v>
      </c>
      <c r="E93" s="80">
        <f>SUM(E94:E95)</f>
        <v>11678.59</v>
      </c>
      <c r="F93" s="81">
        <f t="shared" ref="F93:I93" si="37">SUM(F94:F95)</f>
        <v>16200</v>
      </c>
      <c r="G93" s="82">
        <f t="shared" si="37"/>
        <v>0</v>
      </c>
      <c r="H93" s="81">
        <f t="shared" si="37"/>
        <v>0</v>
      </c>
      <c r="I93" s="81">
        <f t="shared" si="37"/>
        <v>0</v>
      </c>
    </row>
    <row r="94" spans="1:9" x14ac:dyDescent="0.25">
      <c r="A94" s="165">
        <v>31</v>
      </c>
      <c r="B94" s="166"/>
      <c r="C94" s="167"/>
      <c r="D94" s="85" t="s">
        <v>11</v>
      </c>
      <c r="E94" s="80">
        <v>11409.14</v>
      </c>
      <c r="F94" s="80">
        <v>15650</v>
      </c>
      <c r="G94" s="84">
        <v>0</v>
      </c>
      <c r="H94" s="80">
        <v>0</v>
      </c>
      <c r="I94" s="80">
        <v>0</v>
      </c>
    </row>
    <row r="95" spans="1:9" x14ac:dyDescent="0.25">
      <c r="A95" s="165">
        <v>32</v>
      </c>
      <c r="B95" s="166"/>
      <c r="C95" s="167"/>
      <c r="D95" s="85" t="s">
        <v>22</v>
      </c>
      <c r="E95" s="80">
        <v>269.45</v>
      </c>
      <c r="F95" s="80">
        <v>550</v>
      </c>
      <c r="G95" s="84">
        <v>0</v>
      </c>
      <c r="H95" s="80">
        <v>0</v>
      </c>
      <c r="I95" s="80">
        <v>0</v>
      </c>
    </row>
    <row r="96" spans="1:9" ht="26.25" x14ac:dyDescent="0.25">
      <c r="A96" s="168" t="s">
        <v>83</v>
      </c>
      <c r="B96" s="169"/>
      <c r="C96" s="170"/>
      <c r="D96" s="79" t="s">
        <v>118</v>
      </c>
      <c r="E96" s="80">
        <f>SUM(E97)</f>
        <v>0</v>
      </c>
      <c r="F96" s="80">
        <f t="shared" ref="F96:I97" si="38">SUM(F97)</f>
        <v>7300</v>
      </c>
      <c r="G96" s="84">
        <f t="shared" si="38"/>
        <v>1000</v>
      </c>
      <c r="H96" s="80">
        <f t="shared" si="38"/>
        <v>1000</v>
      </c>
      <c r="I96" s="80">
        <f t="shared" si="38"/>
        <v>1000</v>
      </c>
    </row>
    <row r="97" spans="1:9" x14ac:dyDescent="0.25">
      <c r="A97" s="165">
        <v>3</v>
      </c>
      <c r="B97" s="166"/>
      <c r="C97" s="167"/>
      <c r="D97" s="85" t="s">
        <v>10</v>
      </c>
      <c r="E97" s="80">
        <f>SUM(E98)</f>
        <v>0</v>
      </c>
      <c r="F97" s="80">
        <f t="shared" si="38"/>
        <v>7300</v>
      </c>
      <c r="G97" s="84">
        <f t="shared" si="38"/>
        <v>1000</v>
      </c>
      <c r="H97" s="80">
        <f t="shared" si="38"/>
        <v>1000</v>
      </c>
      <c r="I97" s="80">
        <f t="shared" si="38"/>
        <v>1000</v>
      </c>
    </row>
    <row r="98" spans="1:9" x14ac:dyDescent="0.25">
      <c r="A98" s="171">
        <v>32</v>
      </c>
      <c r="B98" s="171"/>
      <c r="C98" s="171"/>
      <c r="D98" s="88" t="s">
        <v>22</v>
      </c>
      <c r="E98" s="80">
        <v>0</v>
      </c>
      <c r="F98" s="80">
        <v>7300</v>
      </c>
      <c r="G98" s="84">
        <v>1000</v>
      </c>
      <c r="H98" s="80">
        <v>1000</v>
      </c>
      <c r="I98" s="80">
        <v>1000</v>
      </c>
    </row>
    <row r="99" spans="1:9" ht="26.25" x14ac:dyDescent="0.25">
      <c r="A99" s="162" t="s">
        <v>109</v>
      </c>
      <c r="B99" s="172"/>
      <c r="C99" s="173"/>
      <c r="D99" s="89" t="s">
        <v>119</v>
      </c>
      <c r="E99" s="80">
        <f>SUM(E100)</f>
        <v>11678.61</v>
      </c>
      <c r="F99" s="80">
        <f t="shared" ref="F99:I99" si="39">SUM(F100)</f>
        <v>9600</v>
      </c>
      <c r="G99" s="84">
        <f t="shared" si="39"/>
        <v>0</v>
      </c>
      <c r="H99" s="80">
        <f t="shared" si="39"/>
        <v>0</v>
      </c>
      <c r="I99" s="80">
        <f t="shared" si="39"/>
        <v>0</v>
      </c>
    </row>
    <row r="100" spans="1:9" x14ac:dyDescent="0.25">
      <c r="A100" s="153">
        <v>3</v>
      </c>
      <c r="B100" s="154"/>
      <c r="C100" s="155"/>
      <c r="D100" s="88" t="s">
        <v>10</v>
      </c>
      <c r="E100" s="80">
        <f>SUM(E101:E102)</f>
        <v>11678.61</v>
      </c>
      <c r="F100" s="80">
        <f t="shared" ref="F100:I100" si="40">SUM(F101:F102)</f>
        <v>9600</v>
      </c>
      <c r="G100" s="84">
        <f t="shared" si="40"/>
        <v>0</v>
      </c>
      <c r="H100" s="80">
        <f t="shared" si="40"/>
        <v>0</v>
      </c>
      <c r="I100" s="80">
        <f t="shared" si="40"/>
        <v>0</v>
      </c>
    </row>
    <row r="101" spans="1:9" x14ac:dyDescent="0.25">
      <c r="A101" s="153">
        <v>31</v>
      </c>
      <c r="B101" s="154"/>
      <c r="C101" s="155"/>
      <c r="D101" s="88" t="s">
        <v>11</v>
      </c>
      <c r="E101" s="80">
        <v>11409.16</v>
      </c>
      <c r="F101" s="80">
        <v>9345</v>
      </c>
      <c r="G101" s="84">
        <v>0</v>
      </c>
      <c r="H101" s="80">
        <v>0</v>
      </c>
      <c r="I101" s="80">
        <v>0</v>
      </c>
    </row>
    <row r="102" spans="1:9" x14ac:dyDescent="0.25">
      <c r="A102" s="153">
        <v>32</v>
      </c>
      <c r="B102" s="154"/>
      <c r="C102" s="155"/>
      <c r="D102" s="88" t="s">
        <v>22</v>
      </c>
      <c r="E102" s="80">
        <v>269.45</v>
      </c>
      <c r="F102" s="80">
        <v>255</v>
      </c>
      <c r="G102" s="84">
        <v>0</v>
      </c>
      <c r="H102" s="80">
        <v>0</v>
      </c>
      <c r="I102" s="80">
        <v>0</v>
      </c>
    </row>
    <row r="103" spans="1:9" ht="31.5" customHeight="1" x14ac:dyDescent="0.25">
      <c r="A103" s="156" t="s">
        <v>120</v>
      </c>
      <c r="B103" s="157"/>
      <c r="C103" s="158"/>
      <c r="D103" s="90" t="s">
        <v>121</v>
      </c>
      <c r="E103" s="91">
        <f>SUM(E104)</f>
        <v>0</v>
      </c>
      <c r="F103" s="80">
        <f t="shared" ref="F103:I103" si="41">SUM(F104)</f>
        <v>176100</v>
      </c>
      <c r="G103" s="84">
        <f t="shared" si="41"/>
        <v>175200</v>
      </c>
      <c r="H103" s="80">
        <f t="shared" si="41"/>
        <v>175200</v>
      </c>
      <c r="I103" s="80">
        <f t="shared" si="41"/>
        <v>175200</v>
      </c>
    </row>
    <row r="104" spans="1:9" x14ac:dyDescent="0.25">
      <c r="A104" s="162" t="s">
        <v>100</v>
      </c>
      <c r="B104" s="163"/>
      <c r="C104" s="164"/>
      <c r="D104" s="88" t="s">
        <v>122</v>
      </c>
      <c r="E104" s="80">
        <f>SUM(E105+E107)</f>
        <v>0</v>
      </c>
      <c r="F104" s="80">
        <f t="shared" ref="F104:I104" si="42">SUM(F105+F107)</f>
        <v>176100</v>
      </c>
      <c r="G104" s="84">
        <f t="shared" si="42"/>
        <v>175200</v>
      </c>
      <c r="H104" s="80">
        <f t="shared" si="42"/>
        <v>175200</v>
      </c>
      <c r="I104" s="80">
        <f t="shared" si="42"/>
        <v>175200</v>
      </c>
    </row>
    <row r="105" spans="1:9" x14ac:dyDescent="0.25">
      <c r="A105" s="153">
        <v>3</v>
      </c>
      <c r="B105" s="154"/>
      <c r="C105" s="155"/>
      <c r="D105" s="88" t="s">
        <v>10</v>
      </c>
      <c r="E105" s="80">
        <f>SUM(E106)</f>
        <v>0</v>
      </c>
      <c r="F105" s="80">
        <f t="shared" ref="F105:I105" si="43">SUM(F106)</f>
        <v>165000</v>
      </c>
      <c r="G105" s="84">
        <f t="shared" si="43"/>
        <v>165000</v>
      </c>
      <c r="H105" s="80">
        <f t="shared" si="43"/>
        <v>165000</v>
      </c>
      <c r="I105" s="80">
        <f t="shared" si="43"/>
        <v>165000</v>
      </c>
    </row>
    <row r="106" spans="1:9" x14ac:dyDescent="0.25">
      <c r="A106" s="153">
        <v>32</v>
      </c>
      <c r="B106" s="154"/>
      <c r="C106" s="155"/>
      <c r="D106" s="88" t="s">
        <v>22</v>
      </c>
      <c r="E106" s="80">
        <v>0</v>
      </c>
      <c r="F106" s="80">
        <v>165000</v>
      </c>
      <c r="G106" s="84">
        <v>165000</v>
      </c>
      <c r="H106" s="80">
        <v>165000</v>
      </c>
      <c r="I106" s="80">
        <v>165000</v>
      </c>
    </row>
    <row r="107" spans="1:9" x14ac:dyDescent="0.25">
      <c r="A107" s="153">
        <v>4</v>
      </c>
      <c r="B107" s="154"/>
      <c r="C107" s="155"/>
      <c r="D107" s="88" t="s">
        <v>123</v>
      </c>
      <c r="E107" s="80">
        <f>SUM(E108)</f>
        <v>0</v>
      </c>
      <c r="F107" s="80">
        <f t="shared" ref="F107:I107" si="44">SUM(F108)</f>
        <v>11100</v>
      </c>
      <c r="G107" s="84">
        <f t="shared" si="44"/>
        <v>10200</v>
      </c>
      <c r="H107" s="80">
        <f t="shared" si="44"/>
        <v>10200</v>
      </c>
      <c r="I107" s="80">
        <f t="shared" si="44"/>
        <v>10200</v>
      </c>
    </row>
    <row r="108" spans="1:9" x14ac:dyDescent="0.25">
      <c r="A108" s="153">
        <v>42</v>
      </c>
      <c r="B108" s="154"/>
      <c r="C108" s="155"/>
      <c r="D108" s="88" t="s">
        <v>105</v>
      </c>
      <c r="E108" s="84">
        <v>0</v>
      </c>
      <c r="F108" s="80">
        <v>11100</v>
      </c>
      <c r="G108" s="84">
        <v>10200</v>
      </c>
      <c r="H108" s="80">
        <v>10200</v>
      </c>
      <c r="I108" s="80">
        <v>10200</v>
      </c>
    </row>
    <row r="109" spans="1:9" ht="30" customHeight="1" x14ac:dyDescent="0.25">
      <c r="A109" s="156" t="s">
        <v>124</v>
      </c>
      <c r="B109" s="157"/>
      <c r="C109" s="158"/>
      <c r="D109" s="92" t="s">
        <v>125</v>
      </c>
      <c r="E109" s="80">
        <f>SUM(E110)</f>
        <v>83110.080000000002</v>
      </c>
      <c r="F109" s="80">
        <f t="shared" ref="F109:I111" si="45">SUM(F110)</f>
        <v>98000</v>
      </c>
      <c r="G109" s="84">
        <f t="shared" si="45"/>
        <v>98000</v>
      </c>
      <c r="H109" s="80">
        <f t="shared" si="45"/>
        <v>98000</v>
      </c>
      <c r="I109" s="80">
        <f t="shared" si="45"/>
        <v>98000</v>
      </c>
    </row>
    <row r="110" spans="1:9" ht="17.25" customHeight="1" x14ac:dyDescent="0.25">
      <c r="A110" s="159" t="s">
        <v>85</v>
      </c>
      <c r="B110" s="160"/>
      <c r="C110" s="161"/>
      <c r="D110" s="89" t="s">
        <v>86</v>
      </c>
      <c r="E110" s="80">
        <f>SUM(E111)</f>
        <v>83110.080000000002</v>
      </c>
      <c r="F110" s="80">
        <f t="shared" si="45"/>
        <v>98000</v>
      </c>
      <c r="G110" s="84">
        <f t="shared" si="45"/>
        <v>98000</v>
      </c>
      <c r="H110" s="80">
        <f t="shared" si="45"/>
        <v>98000</v>
      </c>
      <c r="I110" s="80">
        <f t="shared" si="45"/>
        <v>98000</v>
      </c>
    </row>
    <row r="111" spans="1:9" ht="31.5" customHeight="1" x14ac:dyDescent="0.25">
      <c r="A111" s="150" t="s">
        <v>126</v>
      </c>
      <c r="B111" s="151"/>
      <c r="C111" s="152"/>
      <c r="D111" s="79" t="s">
        <v>127</v>
      </c>
      <c r="E111" s="80">
        <f>SUM(E112)</f>
        <v>83110.080000000002</v>
      </c>
      <c r="F111" s="80">
        <f t="shared" si="45"/>
        <v>98000</v>
      </c>
      <c r="G111" s="84">
        <f t="shared" si="45"/>
        <v>98000</v>
      </c>
      <c r="H111" s="80">
        <f t="shared" si="45"/>
        <v>98000</v>
      </c>
      <c r="I111" s="80">
        <f t="shared" si="45"/>
        <v>98000</v>
      </c>
    </row>
    <row r="112" spans="1:9" x14ac:dyDescent="0.25">
      <c r="A112" s="153">
        <v>3</v>
      </c>
      <c r="B112" s="154"/>
      <c r="C112" s="155"/>
      <c r="D112" s="93" t="s">
        <v>10</v>
      </c>
      <c r="E112" s="80">
        <f>SUM(E113:E114)</f>
        <v>83110.080000000002</v>
      </c>
      <c r="F112" s="80">
        <f t="shared" ref="F112:I112" si="46">SUM(F113:F114)</f>
        <v>98000</v>
      </c>
      <c r="G112" s="84">
        <f t="shared" si="46"/>
        <v>98000</v>
      </c>
      <c r="H112" s="80">
        <f t="shared" si="46"/>
        <v>98000</v>
      </c>
      <c r="I112" s="80">
        <f t="shared" si="46"/>
        <v>98000</v>
      </c>
    </row>
    <row r="113" spans="1:9" x14ac:dyDescent="0.25">
      <c r="A113" s="153">
        <v>31</v>
      </c>
      <c r="B113" s="154"/>
      <c r="C113" s="155"/>
      <c r="D113" s="88" t="s">
        <v>11</v>
      </c>
      <c r="E113" s="80">
        <v>77685.33</v>
      </c>
      <c r="F113" s="80">
        <v>90600</v>
      </c>
      <c r="G113" s="84">
        <v>90600</v>
      </c>
      <c r="H113" s="80">
        <v>90600</v>
      </c>
      <c r="I113" s="80">
        <v>90600</v>
      </c>
    </row>
    <row r="114" spans="1:9" x14ac:dyDescent="0.25">
      <c r="A114" s="153">
        <v>32</v>
      </c>
      <c r="B114" s="154"/>
      <c r="C114" s="155"/>
      <c r="D114" s="88" t="s">
        <v>22</v>
      </c>
      <c r="E114" s="80">
        <v>5424.75</v>
      </c>
      <c r="F114" s="80">
        <v>7400</v>
      </c>
      <c r="G114" s="84">
        <v>7400</v>
      </c>
      <c r="H114" s="80">
        <v>7400</v>
      </c>
      <c r="I114" s="80">
        <v>7400</v>
      </c>
    </row>
    <row r="123" spans="1:9" x14ac:dyDescent="0.25">
      <c r="F123" s="94"/>
    </row>
    <row r="124" spans="1:9" x14ac:dyDescent="0.25">
      <c r="B124" s="96"/>
      <c r="D124" s="94"/>
      <c r="F124" s="94"/>
    </row>
    <row r="125" spans="1:9" x14ac:dyDescent="0.25">
      <c r="D125" s="94"/>
      <c r="F125" s="94"/>
      <c r="G125" s="97"/>
    </row>
    <row r="126" spans="1:9" x14ac:dyDescent="0.25">
      <c r="D126" s="94"/>
      <c r="F126" s="94"/>
    </row>
    <row r="127" spans="1:9" x14ac:dyDescent="0.25">
      <c r="D127" s="98"/>
    </row>
    <row r="128" spans="1:9" x14ac:dyDescent="0.25">
      <c r="D128" s="94"/>
    </row>
    <row r="129" spans="4:4" x14ac:dyDescent="0.25">
      <c r="D129" s="94"/>
    </row>
    <row r="130" spans="4:4" x14ac:dyDescent="0.25">
      <c r="D130" s="94"/>
    </row>
    <row r="131" spans="4:4" x14ac:dyDescent="0.25">
      <c r="D131" s="94"/>
    </row>
    <row r="133" spans="4:4" x14ac:dyDescent="0.25">
      <c r="D133" s="99"/>
    </row>
    <row r="146" spans="6:6" x14ac:dyDescent="0.25">
      <c r="F146" s="99"/>
    </row>
  </sheetData>
  <mergeCells count="95">
    <mergeCell ref="A28:C28"/>
    <mergeCell ref="A15:I15"/>
    <mergeCell ref="A17:I17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43:C43"/>
    <mergeCell ref="A29:C29"/>
    <mergeCell ref="A30:C30"/>
    <mergeCell ref="A31:C31"/>
    <mergeCell ref="A32:C32"/>
    <mergeCell ref="A33:C33"/>
    <mergeCell ref="A34:C34"/>
    <mergeCell ref="A40:C40"/>
    <mergeCell ref="A35:C35"/>
    <mergeCell ref="A36:C36"/>
    <mergeCell ref="A37:C37"/>
    <mergeCell ref="A38:C38"/>
    <mergeCell ref="A39:C39"/>
    <mergeCell ref="A55:C55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67:C67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80:C80"/>
    <mergeCell ref="A68:C68"/>
    <mergeCell ref="A69:C69"/>
    <mergeCell ref="A70:C70"/>
    <mergeCell ref="A71:C71"/>
    <mergeCell ref="A72:C72"/>
    <mergeCell ref="A73:C73"/>
    <mergeCell ref="A74:C74"/>
    <mergeCell ref="A75:C75"/>
    <mergeCell ref="A77:C77"/>
    <mergeCell ref="A78:C78"/>
    <mergeCell ref="A79:C79"/>
    <mergeCell ref="A92:C92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104:C104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11:C111"/>
    <mergeCell ref="A112:C112"/>
    <mergeCell ref="A113:C113"/>
    <mergeCell ref="A114:C114"/>
    <mergeCell ref="A105:C105"/>
    <mergeCell ref="A106:C106"/>
    <mergeCell ref="A107:C107"/>
    <mergeCell ref="A108:C108"/>
    <mergeCell ref="A109:C109"/>
    <mergeCell ref="A110:C1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TAJNICA</cp:lastModifiedBy>
  <cp:lastPrinted>2023-09-28T10:16:48Z</cp:lastPrinted>
  <dcterms:created xsi:type="dcterms:W3CDTF">2022-08-12T12:51:27Z</dcterms:created>
  <dcterms:modified xsi:type="dcterms:W3CDTF">2023-12-27T08:57:39Z</dcterms:modified>
</cp:coreProperties>
</file>